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8535" windowWidth="17400" windowHeight="433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4" r:id="rId9"/>
  </sheets>
  <calcPr calcId="145621"/>
</workbook>
</file>

<file path=xl/calcChain.xml><?xml version="1.0" encoding="utf-8"?>
<calcChain xmlns="http://schemas.openxmlformats.org/spreadsheetml/2006/main">
  <c r="C30" i="29" l="1"/>
  <c r="D11" i="29"/>
  <c r="BD87" i="34"/>
  <c r="BD66" i="34" s="1"/>
  <c r="BC87" i="34"/>
  <c r="BC66" i="34" s="1"/>
  <c r="BB87" i="34"/>
  <c r="BB66" i="34" s="1"/>
  <c r="BB76" i="34" s="1"/>
  <c r="BA87" i="34"/>
  <c r="AZ87" i="34"/>
  <c r="AY87" i="34"/>
  <c r="AY66" i="34" s="1"/>
  <c r="AX87" i="34"/>
  <c r="AX66" i="34" s="1"/>
  <c r="AW87" i="34"/>
  <c r="AV87" i="34"/>
  <c r="AV66" i="34" s="1"/>
  <c r="AU87" i="34"/>
  <c r="AU66" i="34" s="1"/>
  <c r="AT87" i="34"/>
  <c r="AT66" i="34" s="1"/>
  <c r="AS87" i="34"/>
  <c r="AR87" i="34"/>
  <c r="AR66" i="34" s="1"/>
  <c r="AQ87" i="34"/>
  <c r="AQ66" i="34" s="1"/>
  <c r="AP87" i="34"/>
  <c r="AP66" i="34" s="1"/>
  <c r="AO87" i="34"/>
  <c r="AN87" i="34"/>
  <c r="AM87" i="34"/>
  <c r="AM66" i="34" s="1"/>
  <c r="AL87" i="34"/>
  <c r="AL66" i="34" s="1"/>
  <c r="AK87" i="34"/>
  <c r="AJ87" i="34"/>
  <c r="AI87" i="34"/>
  <c r="AI66" i="34" s="1"/>
  <c r="AH87" i="34"/>
  <c r="AH66" i="34" s="1"/>
  <c r="AH76" i="34" s="1"/>
  <c r="AG87" i="34"/>
  <c r="AF87" i="34"/>
  <c r="AF66" i="34" s="1"/>
  <c r="AF76" i="34" s="1"/>
  <c r="AE87" i="34"/>
  <c r="AE66" i="34" s="1"/>
  <c r="AD87" i="34"/>
  <c r="AD66" i="34" s="1"/>
  <c r="AC87" i="34"/>
  <c r="AB87" i="34"/>
  <c r="AA87" i="34"/>
  <c r="AA66" i="34" s="1"/>
  <c r="Z87" i="34"/>
  <c r="Z66" i="34" s="1"/>
  <c r="Z76" i="34" s="1"/>
  <c r="Y87" i="34"/>
  <c r="X87" i="34"/>
  <c r="X66" i="34" s="1"/>
  <c r="W87" i="34"/>
  <c r="W66" i="34" s="1"/>
  <c r="V87" i="34"/>
  <c r="V66" i="34" s="1"/>
  <c r="U87" i="34"/>
  <c r="T87" i="34"/>
  <c r="S87" i="34"/>
  <c r="S66" i="34" s="1"/>
  <c r="R87" i="34"/>
  <c r="R66" i="34" s="1"/>
  <c r="Q87" i="34"/>
  <c r="P87" i="34"/>
  <c r="P66" i="34" s="1"/>
  <c r="O87" i="34"/>
  <c r="O66" i="34" s="1"/>
  <c r="N87" i="34"/>
  <c r="N66" i="34" s="1"/>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C76" i="34"/>
  <c r="AV76" i="34"/>
  <c r="AU76" i="34"/>
  <c r="AR76" i="34"/>
  <c r="AA76" i="34"/>
  <c r="P76"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A66" i="34"/>
  <c r="AZ66" i="34"/>
  <c r="AZ76" i="34" s="1"/>
  <c r="AW66" i="34"/>
  <c r="AS66" i="34"/>
  <c r="AO66" i="34"/>
  <c r="AN66" i="34"/>
  <c r="AK66" i="34"/>
  <c r="AJ66" i="34"/>
  <c r="AG66" i="34"/>
  <c r="AC66" i="34"/>
  <c r="AB66" i="34"/>
  <c r="Y66" i="34"/>
  <c r="U66" i="34"/>
  <c r="T66" i="34"/>
  <c r="T76" i="34" s="1"/>
  <c r="Q66" i="34"/>
  <c r="E66" i="34"/>
  <c r="BD65" i="34"/>
  <c r="BC65" i="34"/>
  <c r="BB65" i="34"/>
  <c r="BA65" i="34"/>
  <c r="BA76" i="34" s="1"/>
  <c r="AZ65" i="34"/>
  <c r="AY65" i="34"/>
  <c r="AX65" i="34"/>
  <c r="AW65" i="34"/>
  <c r="AW76" i="34" s="1"/>
  <c r="AV65" i="34"/>
  <c r="AU65" i="34"/>
  <c r="AT65" i="34"/>
  <c r="AS65" i="34"/>
  <c r="AS76" i="34" s="1"/>
  <c r="AR65" i="34"/>
  <c r="AQ65" i="34"/>
  <c r="AP65" i="34"/>
  <c r="AO65" i="34"/>
  <c r="AO76" i="34" s="1"/>
  <c r="AN65" i="34"/>
  <c r="AM65" i="34"/>
  <c r="AM76" i="34" s="1"/>
  <c r="AL65" i="34"/>
  <c r="AK65" i="34"/>
  <c r="AK76" i="34" s="1"/>
  <c r="AJ65" i="34"/>
  <c r="AI65" i="34"/>
  <c r="AH65" i="34"/>
  <c r="AG65" i="34"/>
  <c r="AG76" i="34" s="1"/>
  <c r="AF65" i="34"/>
  <c r="AE65" i="34"/>
  <c r="AE76" i="34" s="1"/>
  <c r="AD65" i="34"/>
  <c r="AC65" i="34"/>
  <c r="AC76" i="34" s="1"/>
  <c r="AB65" i="34"/>
  <c r="AA65" i="34"/>
  <c r="Z65" i="34"/>
  <c r="Y65" i="34"/>
  <c r="Y76" i="34" s="1"/>
  <c r="X65" i="34"/>
  <c r="W65" i="34"/>
  <c r="W76" i="34" s="1"/>
  <c r="V65" i="34"/>
  <c r="U65" i="34"/>
  <c r="U76" i="34" s="1"/>
  <c r="T65" i="34"/>
  <c r="S65" i="34"/>
  <c r="R65" i="34"/>
  <c r="Q65" i="34"/>
  <c r="Q76" i="34" s="1"/>
  <c r="P65" i="34"/>
  <c r="O65" i="34"/>
  <c r="N65" i="34"/>
  <c r="E65" i="34"/>
  <c r="E76" i="34" s="1"/>
  <c r="E60" i="34"/>
  <c r="F27" i="34"/>
  <c r="G27" i="34" s="1"/>
  <c r="H27" i="34" s="1"/>
  <c r="I27" i="34" s="1"/>
  <c r="J27" i="34" s="1"/>
  <c r="K27" i="34" s="1"/>
  <c r="L27" i="34" s="1"/>
  <c r="M27" i="34" s="1"/>
  <c r="N27" i="34" s="1"/>
  <c r="O27" i="34" s="1"/>
  <c r="P27" i="34" s="1"/>
  <c r="Q27" i="34" s="1"/>
  <c r="R27" i="34" s="1"/>
  <c r="S27" i="34" s="1"/>
  <c r="T27" i="34" s="1"/>
  <c r="U27" i="34" s="1"/>
  <c r="V27" i="34" s="1"/>
  <c r="W27" i="34" s="1"/>
  <c r="X27" i="34" s="1"/>
  <c r="Y27" i="34" s="1"/>
  <c r="Z27" i="34" s="1"/>
  <c r="AA27" i="34" s="1"/>
  <c r="AB27" i="34" s="1"/>
  <c r="AC27" i="34" s="1"/>
  <c r="AD27" i="34" s="1"/>
  <c r="AE27" i="34" s="1"/>
  <c r="AF27" i="34" s="1"/>
  <c r="AG27" i="34" s="1"/>
  <c r="AH27" i="34" s="1"/>
  <c r="AI27" i="34" s="1"/>
  <c r="AJ27" i="34" s="1"/>
  <c r="AK27" i="34" s="1"/>
  <c r="AL27" i="34" s="1"/>
  <c r="AM27" i="34" s="1"/>
  <c r="AN27" i="34" s="1"/>
  <c r="AO27" i="34" s="1"/>
  <c r="AP27" i="34" s="1"/>
  <c r="AQ27" i="34" s="1"/>
  <c r="AR27" i="34" s="1"/>
  <c r="AS27" i="34" s="1"/>
  <c r="AT27" i="34" s="1"/>
  <c r="AU27" i="34" s="1"/>
  <c r="AV27" i="34" s="1"/>
  <c r="AW27" i="34" s="1"/>
  <c r="BD26" i="34"/>
  <c r="AV26" i="34"/>
  <c r="AO26" i="34"/>
  <c r="AN26" i="34"/>
  <c r="AF26" i="34"/>
  <c r="Y26" i="34"/>
  <c r="X26" i="34"/>
  <c r="BD25" i="34"/>
  <c r="BC25" i="34"/>
  <c r="BC26" i="34" s="1"/>
  <c r="BB25" i="34"/>
  <c r="BB26" i="34" s="1"/>
  <c r="BA25" i="34"/>
  <c r="BA26" i="34" s="1"/>
  <c r="AZ25" i="34"/>
  <c r="AZ26" i="34" s="1"/>
  <c r="AY25" i="34"/>
  <c r="AY26" i="34" s="1"/>
  <c r="AX25" i="34"/>
  <c r="AX26" i="34" s="1"/>
  <c r="AW25" i="34"/>
  <c r="AV25" i="34"/>
  <c r="AU25" i="34"/>
  <c r="AT25" i="34"/>
  <c r="AS25" i="34"/>
  <c r="AR25" i="34"/>
  <c r="AR26" i="34" s="1"/>
  <c r="AQ25" i="34"/>
  <c r="AP25" i="34"/>
  <c r="AO25" i="34"/>
  <c r="AN25" i="34"/>
  <c r="AM25" i="34"/>
  <c r="AL25" i="34"/>
  <c r="AK25" i="34"/>
  <c r="AJ25" i="34"/>
  <c r="AJ26" i="34" s="1"/>
  <c r="AI25" i="34"/>
  <c r="AH25" i="34"/>
  <c r="AG25" i="34"/>
  <c r="AF25" i="34"/>
  <c r="AE25" i="34"/>
  <c r="AD25" i="34"/>
  <c r="AC25" i="34"/>
  <c r="AB25" i="34"/>
  <c r="AB26" i="34" s="1"/>
  <c r="AA25" i="34"/>
  <c r="Z25" i="34"/>
  <c r="Y25" i="34"/>
  <c r="X25" i="34"/>
  <c r="W25" i="34"/>
  <c r="V25" i="34"/>
  <c r="U25" i="34"/>
  <c r="T25" i="34"/>
  <c r="T26" i="34" s="1"/>
  <c r="S25" i="34"/>
  <c r="R25" i="34"/>
  <c r="Q25" i="34"/>
  <c r="P25" i="34"/>
  <c r="P26" i="34" s="1"/>
  <c r="O25" i="34"/>
  <c r="N25" i="34"/>
  <c r="M25" i="34"/>
  <c r="AW18" i="34"/>
  <c r="AW26" i="34" s="1"/>
  <c r="AV18" i="34"/>
  <c r="AU18" i="34"/>
  <c r="AU26" i="34" s="1"/>
  <c r="AT18" i="34"/>
  <c r="AT26" i="34" s="1"/>
  <c r="AS18" i="34"/>
  <c r="AS26" i="34" s="1"/>
  <c r="AR18" i="34"/>
  <c r="AQ18" i="34"/>
  <c r="AQ26" i="34" s="1"/>
  <c r="AP18" i="34"/>
  <c r="AP26" i="34" s="1"/>
  <c r="AO18" i="34"/>
  <c r="AN18" i="34"/>
  <c r="AM18" i="34"/>
  <c r="AM26" i="34" s="1"/>
  <c r="AL18" i="34"/>
  <c r="AL26" i="34" s="1"/>
  <c r="AK18" i="34"/>
  <c r="AK26" i="34" s="1"/>
  <c r="AJ18" i="34"/>
  <c r="AI18" i="34"/>
  <c r="AI26" i="34" s="1"/>
  <c r="AH18" i="34"/>
  <c r="AH26" i="34" s="1"/>
  <c r="AG18" i="34"/>
  <c r="AG26" i="34" s="1"/>
  <c r="AF18" i="34"/>
  <c r="AE18" i="34"/>
  <c r="AE26" i="34" s="1"/>
  <c r="AD18" i="34"/>
  <c r="AD26" i="34" s="1"/>
  <c r="AC18" i="34"/>
  <c r="AC26" i="34" s="1"/>
  <c r="AB18" i="34"/>
  <c r="AA18" i="34"/>
  <c r="AA26" i="34" s="1"/>
  <c r="Z18" i="34"/>
  <c r="Z26" i="34" s="1"/>
  <c r="Y18" i="34"/>
  <c r="X18" i="34"/>
  <c r="W18" i="34"/>
  <c r="W26" i="34" s="1"/>
  <c r="V18" i="34"/>
  <c r="V26" i="34" s="1"/>
  <c r="U18" i="34"/>
  <c r="U26" i="34" s="1"/>
  <c r="T18" i="34"/>
  <c r="S18" i="34"/>
  <c r="S26" i="34" s="1"/>
  <c r="R18" i="34"/>
  <c r="R26" i="34" s="1"/>
  <c r="Q18" i="34"/>
  <c r="Q26" i="34" s="1"/>
  <c r="P18" i="34"/>
  <c r="O18" i="34"/>
  <c r="O26" i="34" s="1"/>
  <c r="N18" i="34"/>
  <c r="N26" i="34" s="1"/>
  <c r="M18" i="34"/>
  <c r="M26" i="34" s="1"/>
  <c r="Q28" i="34" l="1"/>
  <c r="AG28" i="34"/>
  <c r="AW28" i="34"/>
  <c r="P28" i="34"/>
  <c r="P29" i="34" s="1"/>
  <c r="AV28" i="34"/>
  <c r="Y28" i="34"/>
  <c r="U29" i="34"/>
  <c r="U28" i="34"/>
  <c r="AC28" i="34"/>
  <c r="AC29" i="34" s="1"/>
  <c r="AS29" i="34"/>
  <c r="AS28" i="34"/>
  <c r="AB28" i="34"/>
  <c r="AR28" i="34"/>
  <c r="AF28" i="34"/>
  <c r="N28" i="34"/>
  <c r="R28" i="34"/>
  <c r="V28" i="34"/>
  <c r="V29" i="34" s="1"/>
  <c r="Z28" i="34"/>
  <c r="AD28" i="34"/>
  <c r="AH28" i="34"/>
  <c r="AL28" i="34"/>
  <c r="AP28" i="34"/>
  <c r="AP29" i="34"/>
  <c r="AT28" i="34"/>
  <c r="AO28" i="34"/>
  <c r="AO29" i="34" s="1"/>
  <c r="M28" i="34"/>
  <c r="M29" i="34" s="1"/>
  <c r="AK28" i="34"/>
  <c r="T28" i="34"/>
  <c r="AJ28" i="34"/>
  <c r="AJ29" i="34" s="1"/>
  <c r="AV29" i="34"/>
  <c r="O28" i="34"/>
  <c r="O29" i="34"/>
  <c r="S28" i="34"/>
  <c r="W28" i="34"/>
  <c r="W29" i="34"/>
  <c r="AA28" i="34"/>
  <c r="AE28" i="34"/>
  <c r="AE29" i="34"/>
  <c r="AI28" i="34"/>
  <c r="AM29" i="34"/>
  <c r="AM28" i="34"/>
  <c r="AQ28" i="34"/>
  <c r="AQ29" i="34"/>
  <c r="AU28" i="34"/>
  <c r="X28" i="34"/>
  <c r="AN28" i="34"/>
  <c r="R76" i="34"/>
  <c r="AL76" i="34"/>
  <c r="AP76" i="34"/>
  <c r="N76" i="34"/>
  <c r="V76" i="34"/>
  <c r="AX76" i="34"/>
  <c r="O76" i="34"/>
  <c r="S76" i="34"/>
  <c r="AI76" i="34"/>
  <c r="AQ76" i="34"/>
  <c r="AY76" i="34"/>
  <c r="AB76" i="34"/>
  <c r="AJ76" i="34"/>
  <c r="AD76" i="34"/>
  <c r="AT76" i="34"/>
  <c r="X76" i="34"/>
  <c r="AN76" i="34"/>
  <c r="BD76" i="34"/>
  <c r="F19" i="34"/>
  <c r="F25" i="34" s="1"/>
  <c r="G19" i="34"/>
  <c r="G25" i="34" s="1"/>
  <c r="H19" i="34"/>
  <c r="H25" i="34" s="1"/>
  <c r="I19" i="34"/>
  <c r="I25" i="34" s="1"/>
  <c r="J19" i="34"/>
  <c r="J25" i="34" s="1"/>
  <c r="K19" i="34"/>
  <c r="K25" i="34" s="1"/>
  <c r="L19" i="34"/>
  <c r="L25" i="34" s="1"/>
  <c r="E19" i="34"/>
  <c r="E25" i="34" s="1"/>
  <c r="E19" i="31" l="1"/>
  <c r="I19" i="31"/>
  <c r="L19" i="31"/>
  <c r="H19" i="31"/>
  <c r="K19" i="31"/>
  <c r="G19" i="31"/>
  <c r="J19" i="31"/>
  <c r="F19" i="31"/>
  <c r="AU29" i="34"/>
  <c r="BA55" i="34"/>
  <c r="AW55" i="34"/>
  <c r="AS55" i="34"/>
  <c r="AO55" i="34"/>
  <c r="AK55" i="34"/>
  <c r="AG55" i="34"/>
  <c r="AZ55" i="34"/>
  <c r="AU55" i="34"/>
  <c r="AP55" i="34"/>
  <c r="AJ55" i="34"/>
  <c r="AE55" i="34"/>
  <c r="AY55" i="34"/>
  <c r="BC55" i="34"/>
  <c r="AV55" i="34"/>
  <c r="AN55" i="34"/>
  <c r="AH55" i="34"/>
  <c r="BB55" i="34"/>
  <c r="AT55" i="34"/>
  <c r="AM55" i="34"/>
  <c r="AF55" i="34"/>
  <c r="AR55" i="34"/>
  <c r="AL55" i="34"/>
  <c r="AX55" i="34"/>
  <c r="AQ55" i="34"/>
  <c r="AI55" i="34"/>
  <c r="BD55" i="34"/>
  <c r="BA58" i="34"/>
  <c r="AW58" i="34"/>
  <c r="AS58" i="34"/>
  <c r="AO58" i="34"/>
  <c r="AK58" i="34"/>
  <c r="BC58" i="34"/>
  <c r="AX58" i="34"/>
  <c r="AR58" i="34"/>
  <c r="AM58" i="34"/>
  <c r="AH58" i="34"/>
  <c r="AQ58" i="34"/>
  <c r="BB58" i="34"/>
  <c r="AU58" i="34"/>
  <c r="AN58" i="34"/>
  <c r="AZ58" i="34"/>
  <c r="AT58" i="34"/>
  <c r="AL58" i="34"/>
  <c r="AY58" i="34"/>
  <c r="AJ58" i="34"/>
  <c r="AI58" i="34"/>
  <c r="BD58" i="34"/>
  <c r="AV58" i="34"/>
  <c r="AP58" i="34"/>
  <c r="BB40" i="34"/>
  <c r="AX40" i="34"/>
  <c r="AT40" i="34"/>
  <c r="AP40" i="34"/>
  <c r="AL40" i="34"/>
  <c r="AH40" i="34"/>
  <c r="AD40" i="34"/>
  <c r="Z40" i="34"/>
  <c r="V40" i="34"/>
  <c r="R40" i="34"/>
  <c r="AZ40" i="34"/>
  <c r="AU40" i="34"/>
  <c r="AO40" i="34"/>
  <c r="AJ40" i="34"/>
  <c r="AE40" i="34"/>
  <c r="Y40" i="34"/>
  <c r="T40" i="34"/>
  <c r="BD40" i="34"/>
  <c r="AY40" i="34"/>
  <c r="AS40" i="34"/>
  <c r="AN40" i="34"/>
  <c r="AI40" i="34"/>
  <c r="AC40" i="34"/>
  <c r="X40" i="34"/>
  <c r="S40" i="34"/>
  <c r="BA40" i="34"/>
  <c r="AQ40" i="34"/>
  <c r="AF40" i="34"/>
  <c r="U40" i="34"/>
  <c r="AW40" i="34"/>
  <c r="AM40" i="34"/>
  <c r="AB40" i="34"/>
  <c r="Q40" i="34"/>
  <c r="BC40" i="34"/>
  <c r="AG40" i="34"/>
  <c r="AV40" i="34"/>
  <c r="AA40" i="34"/>
  <c r="AK40" i="34"/>
  <c r="W40" i="34"/>
  <c r="P40" i="34"/>
  <c r="AR40" i="34"/>
  <c r="AD29" i="34"/>
  <c r="AR29" i="34"/>
  <c r="BC50" i="34"/>
  <c r="AY50" i="34"/>
  <c r="AU50" i="34"/>
  <c r="AQ50" i="34"/>
  <c r="AM50" i="34"/>
  <c r="AI50" i="34"/>
  <c r="AE50" i="34"/>
  <c r="AA50" i="34"/>
  <c r="AZ50" i="34"/>
  <c r="AO50" i="34"/>
  <c r="AD50" i="34"/>
  <c r="BB50" i="34"/>
  <c r="AW50" i="34"/>
  <c r="AR50" i="34"/>
  <c r="AL50" i="34"/>
  <c r="AG50" i="34"/>
  <c r="AB50" i="34"/>
  <c r="BA50" i="34"/>
  <c r="AV50" i="34"/>
  <c r="AP50" i="34"/>
  <c r="AK50" i="34"/>
  <c r="AF50" i="34"/>
  <c r="Z50" i="34"/>
  <c r="AT50" i="34"/>
  <c r="AJ50" i="34"/>
  <c r="AX50" i="34"/>
  <c r="AC50" i="34"/>
  <c r="AS50" i="34"/>
  <c r="BD50" i="34"/>
  <c r="AN50" i="34"/>
  <c r="AH50" i="34"/>
  <c r="AT29" i="34"/>
  <c r="AN29" i="34"/>
  <c r="BB48" i="34"/>
  <c r="AX48" i="34"/>
  <c r="AT48" i="34"/>
  <c r="AP48" i="34"/>
  <c r="AL48" i="34"/>
  <c r="AH48" i="34"/>
  <c r="AD48" i="34"/>
  <c r="Z48" i="34"/>
  <c r="AY48" i="34"/>
  <c r="AN48" i="34"/>
  <c r="AC48" i="34"/>
  <c r="BA48" i="34"/>
  <c r="AV48" i="34"/>
  <c r="AQ48" i="34"/>
  <c r="AK48" i="34"/>
  <c r="AF48" i="34"/>
  <c r="AA48" i="34"/>
  <c r="AZ48" i="34"/>
  <c r="AU48" i="34"/>
  <c r="AO48" i="34"/>
  <c r="AJ48" i="34"/>
  <c r="AE48" i="34"/>
  <c r="Y48" i="34"/>
  <c r="BD48" i="34"/>
  <c r="AS48" i="34"/>
  <c r="AI48" i="34"/>
  <c r="X48" i="34"/>
  <c r="AW48" i="34"/>
  <c r="AB48" i="34"/>
  <c r="AR48" i="34"/>
  <c r="AG48" i="34"/>
  <c r="AM48" i="34"/>
  <c r="BC48" i="34"/>
  <c r="BC59" i="34"/>
  <c r="AY59" i="34"/>
  <c r="AU59" i="34"/>
  <c r="AQ59" i="34"/>
  <c r="AM59" i="34"/>
  <c r="AI59" i="34"/>
  <c r="BB59" i="34"/>
  <c r="AW59" i="34"/>
  <c r="AR59" i="34"/>
  <c r="AL59" i="34"/>
  <c r="BA59" i="34"/>
  <c r="AT59" i="34"/>
  <c r="AN59" i="34"/>
  <c r="AZ59" i="34"/>
  <c r="AS59" i="34"/>
  <c r="AK59" i="34"/>
  <c r="AX59" i="34"/>
  <c r="AP59" i="34"/>
  <c r="AJ59" i="34"/>
  <c r="AO59" i="34"/>
  <c r="AV59" i="34"/>
  <c r="BD59" i="34"/>
  <c r="BC51" i="34"/>
  <c r="AY51" i="34"/>
  <c r="AU51" i="34"/>
  <c r="AQ51" i="34"/>
  <c r="AM51" i="34"/>
  <c r="AI51" i="34"/>
  <c r="AE51" i="34"/>
  <c r="BD51" i="34"/>
  <c r="AX51" i="34"/>
  <c r="AS51" i="34"/>
  <c r="AN51" i="34"/>
  <c r="AH51" i="34"/>
  <c r="AC51" i="34"/>
  <c r="AV51" i="34"/>
  <c r="AG51" i="34"/>
  <c r="AZ51" i="34"/>
  <c r="AR51" i="34"/>
  <c r="AK51" i="34"/>
  <c r="AD51" i="34"/>
  <c r="AW51" i="34"/>
  <c r="AP51" i="34"/>
  <c r="AJ51" i="34"/>
  <c r="AB51" i="34"/>
  <c r="BB51" i="34"/>
  <c r="AO51" i="34"/>
  <c r="AA51" i="34"/>
  <c r="AT51" i="34"/>
  <c r="AL51" i="34"/>
  <c r="BA51" i="34"/>
  <c r="AF51" i="34"/>
  <c r="BA43" i="34"/>
  <c r="AW43" i="34"/>
  <c r="AS43" i="34"/>
  <c r="AO43" i="34"/>
  <c r="AK43" i="34"/>
  <c r="AG43" i="34"/>
  <c r="AC43" i="34"/>
  <c r="Y43" i="34"/>
  <c r="U43" i="34"/>
  <c r="AZ43" i="34"/>
  <c r="AU43" i="34"/>
  <c r="AP43" i="34"/>
  <c r="AJ43" i="34"/>
  <c r="AE43" i="34"/>
  <c r="Z43" i="34"/>
  <c r="T43" i="34"/>
  <c r="BD43" i="34"/>
  <c r="AY43" i="34"/>
  <c r="AT43" i="34"/>
  <c r="AN43" i="34"/>
  <c r="AI43" i="34"/>
  <c r="AD43" i="34"/>
  <c r="X43" i="34"/>
  <c r="S43" i="34"/>
  <c r="BB43" i="34"/>
  <c r="AQ43" i="34"/>
  <c r="AF43" i="34"/>
  <c r="V43" i="34"/>
  <c r="AX43" i="34"/>
  <c r="AM43" i="34"/>
  <c r="AB43" i="34"/>
  <c r="AR43" i="34"/>
  <c r="W43" i="34"/>
  <c r="AL43" i="34"/>
  <c r="AV43" i="34"/>
  <c r="AA43" i="34"/>
  <c r="AH43" i="34"/>
  <c r="BC43" i="34"/>
  <c r="BD57" i="34"/>
  <c r="AZ57" i="34"/>
  <c r="AV57" i="34"/>
  <c r="AR57" i="34"/>
  <c r="AN57" i="34"/>
  <c r="AJ57" i="34"/>
  <c r="AY57" i="34"/>
  <c r="AT57" i="34"/>
  <c r="AO57" i="34"/>
  <c r="AI57" i="34"/>
  <c r="AS57" i="34"/>
  <c r="BC57" i="34"/>
  <c r="AW57" i="34"/>
  <c r="AP57" i="34"/>
  <c r="AH57" i="34"/>
  <c r="BB57" i="34"/>
  <c r="AU57" i="34"/>
  <c r="AM57" i="34"/>
  <c r="AG57" i="34"/>
  <c r="BA57" i="34"/>
  <c r="AL57" i="34"/>
  <c r="AX57" i="34"/>
  <c r="AK57" i="34"/>
  <c r="AQ57" i="34"/>
  <c r="BB53" i="34"/>
  <c r="AX53" i="34"/>
  <c r="AT53" i="34"/>
  <c r="AP53" i="34"/>
  <c r="AL53" i="34"/>
  <c r="AH53" i="34"/>
  <c r="AD53" i="34"/>
  <c r="AZ53" i="34"/>
  <c r="AU53" i="34"/>
  <c r="AO53" i="34"/>
  <c r="AJ53" i="34"/>
  <c r="AE53" i="34"/>
  <c r="BC53" i="34"/>
  <c r="AN53" i="34"/>
  <c r="AY53" i="34"/>
  <c r="AR53" i="34"/>
  <c r="AK53" i="34"/>
  <c r="AC53" i="34"/>
  <c r="BD53" i="34"/>
  <c r="AW53" i="34"/>
  <c r="AQ53" i="34"/>
  <c r="AI53" i="34"/>
  <c r="AV53" i="34"/>
  <c r="AG53" i="34"/>
  <c r="AS53" i="34"/>
  <c r="AM53" i="34"/>
  <c r="AF53" i="34"/>
  <c r="BA53" i="34"/>
  <c r="AB29" i="34"/>
  <c r="BC42" i="34"/>
  <c r="AY42" i="34"/>
  <c r="AU42" i="34"/>
  <c r="AQ42" i="34"/>
  <c r="AM42" i="34"/>
  <c r="AI42" i="34"/>
  <c r="AE42" i="34"/>
  <c r="AA42" i="34"/>
  <c r="W42" i="34"/>
  <c r="S42" i="34"/>
  <c r="BA42" i="34"/>
  <c r="AV42" i="34"/>
  <c r="AP42" i="34"/>
  <c r="AK42" i="34"/>
  <c r="AF42" i="34"/>
  <c r="Z42" i="34"/>
  <c r="U42" i="34"/>
  <c r="AZ42" i="34"/>
  <c r="AT42" i="34"/>
  <c r="AO42" i="34"/>
  <c r="AJ42" i="34"/>
  <c r="AD42" i="34"/>
  <c r="Y42" i="34"/>
  <c r="T42" i="34"/>
  <c r="AW42" i="34"/>
  <c r="AL42" i="34"/>
  <c r="AB42" i="34"/>
  <c r="BD42" i="34"/>
  <c r="AS42" i="34"/>
  <c r="AH42" i="34"/>
  <c r="X42" i="34"/>
  <c r="AN42" i="34"/>
  <c r="R42" i="34"/>
  <c r="BB42" i="34"/>
  <c r="AG42" i="34"/>
  <c r="AR42" i="34"/>
  <c r="AX42" i="34"/>
  <c r="AC42" i="34"/>
  <c r="V42" i="34"/>
  <c r="BB52" i="34"/>
  <c r="AX52" i="34"/>
  <c r="AT52" i="34"/>
  <c r="AP52" i="34"/>
  <c r="AL52" i="34"/>
  <c r="AH52" i="34"/>
  <c r="AD52" i="34"/>
  <c r="BA52" i="34"/>
  <c r="AV52" i="34"/>
  <c r="AQ52" i="34"/>
  <c r="AK52" i="34"/>
  <c r="AF52" i="34"/>
  <c r="BC52" i="34"/>
  <c r="AN52" i="34"/>
  <c r="AY52" i="34"/>
  <c r="AR52" i="34"/>
  <c r="AJ52" i="34"/>
  <c r="AC52" i="34"/>
  <c r="BD52" i="34"/>
  <c r="AW52" i="34"/>
  <c r="AO52" i="34"/>
  <c r="AI52" i="34"/>
  <c r="AB52" i="34"/>
  <c r="AU52" i="34"/>
  <c r="AG52" i="34"/>
  <c r="AS52" i="34"/>
  <c r="AM52" i="34"/>
  <c r="AZ52" i="34"/>
  <c r="AE52" i="34"/>
  <c r="BC47" i="34"/>
  <c r="AY47" i="34"/>
  <c r="AU47" i="34"/>
  <c r="AQ47" i="34"/>
  <c r="AM47" i="34"/>
  <c r="AI47" i="34"/>
  <c r="AE47" i="34"/>
  <c r="AA47" i="34"/>
  <c r="W47" i="34"/>
  <c r="AZ47" i="34"/>
  <c r="AO47" i="34"/>
  <c r="BB47" i="34"/>
  <c r="AW47" i="34"/>
  <c r="AR47" i="34"/>
  <c r="AL47" i="34"/>
  <c r="AG47" i="34"/>
  <c r="AB47" i="34"/>
  <c r="BA47" i="34"/>
  <c r="AV47" i="34"/>
  <c r="AP47" i="34"/>
  <c r="AK47" i="34"/>
  <c r="AF47" i="34"/>
  <c r="Z47" i="34"/>
  <c r="AT47" i="34"/>
  <c r="AN47" i="34"/>
  <c r="AC47" i="34"/>
  <c r="BD47" i="34"/>
  <c r="AJ47" i="34"/>
  <c r="Y47" i="34"/>
  <c r="AD47" i="34"/>
  <c r="AX47" i="34"/>
  <c r="X47" i="34"/>
  <c r="AH47" i="34"/>
  <c r="AS47" i="34"/>
  <c r="BC39" i="34"/>
  <c r="AY39" i="34"/>
  <c r="AU39" i="34"/>
  <c r="AQ39" i="34"/>
  <c r="AM39" i="34"/>
  <c r="AI39" i="34"/>
  <c r="AE39" i="34"/>
  <c r="AA39" i="34"/>
  <c r="W39" i="34"/>
  <c r="S39" i="34"/>
  <c r="O39" i="34"/>
  <c r="BD39" i="34"/>
  <c r="AX39" i="34"/>
  <c r="AS39" i="34"/>
  <c r="AN39" i="34"/>
  <c r="AH39" i="34"/>
  <c r="AC39" i="34"/>
  <c r="X39" i="34"/>
  <c r="R39" i="34"/>
  <c r="BB39" i="34"/>
  <c r="AW39" i="34"/>
  <c r="AR39" i="34"/>
  <c r="AL39" i="34"/>
  <c r="AG39" i="34"/>
  <c r="AB39" i="34"/>
  <c r="V39" i="34"/>
  <c r="Q39" i="34"/>
  <c r="AZ39" i="34"/>
  <c r="AO39" i="34"/>
  <c r="AD39" i="34"/>
  <c r="AV39" i="34"/>
  <c r="AK39" i="34"/>
  <c r="Z39" i="34"/>
  <c r="P39" i="34"/>
  <c r="BA39" i="34"/>
  <c r="AF39" i="34"/>
  <c r="AT39" i="34"/>
  <c r="Y39" i="34"/>
  <c r="AJ39" i="34"/>
  <c r="AP39" i="34"/>
  <c r="U39" i="34"/>
  <c r="T39" i="34"/>
  <c r="BB41" i="34"/>
  <c r="AX41" i="34"/>
  <c r="AT41" i="34"/>
  <c r="AP41" i="34"/>
  <c r="AL41" i="34"/>
  <c r="AH41" i="34"/>
  <c r="AD41" i="34"/>
  <c r="Z41" i="34"/>
  <c r="V41" i="34"/>
  <c r="R41" i="34"/>
  <c r="BC41" i="34"/>
  <c r="AW41" i="34"/>
  <c r="AR41" i="34"/>
  <c r="AM41" i="34"/>
  <c r="AG41" i="34"/>
  <c r="AB41" i="34"/>
  <c r="W41" i="34"/>
  <c r="Q41" i="34"/>
  <c r="BA41" i="34"/>
  <c r="AV41" i="34"/>
  <c r="AQ41" i="34"/>
  <c r="AK41" i="34"/>
  <c r="AF41" i="34"/>
  <c r="AA41" i="34"/>
  <c r="U41" i="34"/>
  <c r="BD41" i="34"/>
  <c r="AS41" i="34"/>
  <c r="AI41" i="34"/>
  <c r="X41" i="34"/>
  <c r="AZ41" i="34"/>
  <c r="AO41" i="34"/>
  <c r="AE41" i="34"/>
  <c r="T41" i="34"/>
  <c r="AJ41" i="34"/>
  <c r="AY41" i="34"/>
  <c r="AC41" i="34"/>
  <c r="AN41" i="34"/>
  <c r="S41" i="34"/>
  <c r="Y41" i="34"/>
  <c r="AU41" i="34"/>
  <c r="BB49" i="34"/>
  <c r="AX49" i="34"/>
  <c r="AT49" i="34"/>
  <c r="AP49" i="34"/>
  <c r="AL49" i="34"/>
  <c r="AH49" i="34"/>
  <c r="AD49" i="34"/>
  <c r="Z49" i="34"/>
  <c r="AY49" i="34"/>
  <c r="AN49" i="34"/>
  <c r="AC49" i="34"/>
  <c r="BA49" i="34"/>
  <c r="AV49" i="34"/>
  <c r="AQ49" i="34"/>
  <c r="AK49" i="34"/>
  <c r="AF49" i="34"/>
  <c r="AA49" i="34"/>
  <c r="AZ49" i="34"/>
  <c r="AU49" i="34"/>
  <c r="AO49" i="34"/>
  <c r="AJ49" i="34"/>
  <c r="AE49" i="34"/>
  <c r="Y49" i="34"/>
  <c r="BD49" i="34"/>
  <c r="AS49" i="34"/>
  <c r="AI49" i="34"/>
  <c r="AM49" i="34"/>
  <c r="BC49" i="34"/>
  <c r="AG49" i="34"/>
  <c r="AR49" i="34"/>
  <c r="AB49" i="34"/>
  <c r="AW49" i="34"/>
  <c r="AI29" i="34"/>
  <c r="BA38" i="34"/>
  <c r="AW38" i="34"/>
  <c r="AS38" i="34"/>
  <c r="AO38" i="34"/>
  <c r="AK38" i="34"/>
  <c r="AG38" i="34"/>
  <c r="AC38" i="34"/>
  <c r="Y38" i="34"/>
  <c r="U38" i="34"/>
  <c r="Q38" i="34"/>
  <c r="BC38" i="34"/>
  <c r="AX38" i="34"/>
  <c r="AR38" i="34"/>
  <c r="AM38" i="34"/>
  <c r="AH38" i="34"/>
  <c r="AB38" i="34"/>
  <c r="W38" i="34"/>
  <c r="R38" i="34"/>
  <c r="BB38" i="34"/>
  <c r="AV38" i="34"/>
  <c r="AQ38" i="34"/>
  <c r="AL38" i="34"/>
  <c r="AF38" i="34"/>
  <c r="AA38" i="34"/>
  <c r="V38" i="34"/>
  <c r="P38" i="34"/>
  <c r="AU38" i="34"/>
  <c r="AJ38" i="34"/>
  <c r="Z38" i="34"/>
  <c r="O38" i="34"/>
  <c r="BD38" i="34"/>
  <c r="AP38" i="34"/>
  <c r="AD38" i="34"/>
  <c r="N38" i="34"/>
  <c r="AZ38" i="34"/>
  <c r="AN38" i="34"/>
  <c r="X38" i="34"/>
  <c r="AT38" i="34"/>
  <c r="S38" i="34"/>
  <c r="AE38" i="34"/>
  <c r="T38" i="34"/>
  <c r="AI38" i="34"/>
  <c r="AY38" i="34"/>
  <c r="AL29" i="34"/>
  <c r="N29" i="34"/>
  <c r="BC54" i="34"/>
  <c r="AY54" i="34"/>
  <c r="AU54" i="34"/>
  <c r="AQ54" i="34"/>
  <c r="AM54" i="34"/>
  <c r="AI54" i="34"/>
  <c r="AE54" i="34"/>
  <c r="AZ54" i="34"/>
  <c r="AT54" i="34"/>
  <c r="AO54" i="34"/>
  <c r="AJ54" i="34"/>
  <c r="AD54" i="34"/>
  <c r="BD54" i="34"/>
  <c r="AP54" i="34"/>
  <c r="BA54" i="34"/>
  <c r="AS54" i="34"/>
  <c r="AL54" i="34"/>
  <c r="AF54" i="34"/>
  <c r="AX54" i="34"/>
  <c r="AR54" i="34"/>
  <c r="AK54" i="34"/>
  <c r="AW54" i="34"/>
  <c r="AH54" i="34"/>
  <c r="AV54" i="34"/>
  <c r="AN54" i="34"/>
  <c r="BB54" i="34"/>
  <c r="AG54" i="34"/>
  <c r="AG29" i="34"/>
  <c r="AA29" i="34"/>
  <c r="X29" i="34"/>
  <c r="BD56" i="34"/>
  <c r="AZ56" i="34"/>
  <c r="AV56" i="34"/>
  <c r="AR56" i="34"/>
  <c r="AN56" i="34"/>
  <c r="AJ56" i="34"/>
  <c r="AF56" i="34"/>
  <c r="BB56" i="34"/>
  <c r="AW56" i="34"/>
  <c r="AQ56" i="34"/>
  <c r="AL56" i="34"/>
  <c r="AG56" i="34"/>
  <c r="BC56" i="34"/>
  <c r="AO56" i="34"/>
  <c r="AY56" i="34"/>
  <c r="AS56" i="34"/>
  <c r="AK56" i="34"/>
  <c r="AX56" i="34"/>
  <c r="AP56" i="34"/>
  <c r="AI56" i="34"/>
  <c r="AU56" i="34"/>
  <c r="AH56" i="34"/>
  <c r="BA56" i="34"/>
  <c r="AT56" i="34"/>
  <c r="AM56" i="34"/>
  <c r="BD44" i="34"/>
  <c r="AZ44" i="34"/>
  <c r="AV44" i="34"/>
  <c r="AR44" i="34"/>
  <c r="AN44" i="34"/>
  <c r="AJ44" i="34"/>
  <c r="AF44" i="34"/>
  <c r="AB44" i="34"/>
  <c r="X44" i="34"/>
  <c r="T44" i="34"/>
  <c r="BA44" i="34"/>
  <c r="AU44" i="34"/>
  <c r="AP44" i="34"/>
  <c r="AK44" i="34"/>
  <c r="AE44" i="34"/>
  <c r="Z44" i="34"/>
  <c r="U44" i="34"/>
  <c r="AY44" i="34"/>
  <c r="AT44" i="34"/>
  <c r="AO44" i="34"/>
  <c r="AI44" i="34"/>
  <c r="AD44" i="34"/>
  <c r="Y44" i="34"/>
  <c r="AW44" i="34"/>
  <c r="AL44" i="34"/>
  <c r="AA44" i="34"/>
  <c r="BC44" i="34"/>
  <c r="AS44" i="34"/>
  <c r="AH44" i="34"/>
  <c r="W44" i="34"/>
  <c r="AX44" i="34"/>
  <c r="AC44" i="34"/>
  <c r="AQ44" i="34"/>
  <c r="V44" i="34"/>
  <c r="BB44" i="34"/>
  <c r="S29" i="34"/>
  <c r="AM44" i="34"/>
  <c r="AG44" i="34"/>
  <c r="BD45" i="34"/>
  <c r="AZ45" i="34"/>
  <c r="AV45" i="34"/>
  <c r="AR45" i="34"/>
  <c r="AN45" i="34"/>
  <c r="AJ45" i="34"/>
  <c r="AF45" i="34"/>
  <c r="AB45" i="34"/>
  <c r="X45" i="34"/>
  <c r="BB45" i="34"/>
  <c r="AW45" i="34"/>
  <c r="AQ45" i="34"/>
  <c r="AL45" i="34"/>
  <c r="AG45" i="34"/>
  <c r="AA45" i="34"/>
  <c r="V45" i="34"/>
  <c r="BA45" i="34"/>
  <c r="AU45" i="34"/>
  <c r="AP45" i="34"/>
  <c r="AK45" i="34"/>
  <c r="AE45" i="34"/>
  <c r="Z45" i="34"/>
  <c r="U45" i="34"/>
  <c r="BC45" i="34"/>
  <c r="AS45" i="34"/>
  <c r="AH45" i="34"/>
  <c r="W45" i="34"/>
  <c r="AY45" i="34"/>
  <c r="AO45" i="34"/>
  <c r="AD45" i="34"/>
  <c r="AI45" i="34"/>
  <c r="AX45" i="34"/>
  <c r="AC45" i="34"/>
  <c r="AM45" i="34"/>
  <c r="Y45" i="34"/>
  <c r="AT45" i="34"/>
  <c r="AH29" i="34"/>
  <c r="Z29" i="34"/>
  <c r="R29" i="34"/>
  <c r="AF29" i="34"/>
  <c r="BA46" i="34"/>
  <c r="AW46" i="34"/>
  <c r="AS46" i="34"/>
  <c r="AO46" i="34"/>
  <c r="AK46" i="34"/>
  <c r="AG46" i="34"/>
  <c r="AC46" i="34"/>
  <c r="Y46" i="34"/>
  <c r="BD46" i="34"/>
  <c r="AY46" i="34"/>
  <c r="AT46" i="34"/>
  <c r="AN46" i="34"/>
  <c r="AI46" i="34"/>
  <c r="AD46" i="34"/>
  <c r="X46" i="34"/>
  <c r="BC46" i="34"/>
  <c r="AX46" i="34"/>
  <c r="AR46" i="34"/>
  <c r="AM46" i="34"/>
  <c r="AH46" i="34"/>
  <c r="AB46" i="34"/>
  <c r="W46" i="34"/>
  <c r="AZ46" i="34"/>
  <c r="AP46" i="34"/>
  <c r="AE46" i="34"/>
  <c r="AV46" i="34"/>
  <c r="AL46" i="34"/>
  <c r="AA46" i="34"/>
  <c r="AQ46" i="34"/>
  <c r="V46" i="34"/>
  <c r="AJ46" i="34"/>
  <c r="Z46" i="34"/>
  <c r="AF46" i="34"/>
  <c r="BB46" i="34"/>
  <c r="AU46" i="34"/>
  <c r="Y29" i="34"/>
  <c r="AK29" i="34"/>
  <c r="T29" i="34"/>
  <c r="AW29" i="34"/>
  <c r="Q29" i="34"/>
  <c r="D10" i="29"/>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P26" i="31" s="1"/>
  <c r="O18" i="31"/>
  <c r="O26" i="31" s="1"/>
  <c r="N18" i="31"/>
  <c r="N26" i="31" s="1"/>
  <c r="M18" i="31"/>
  <c r="M26"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AQ12" i="20" l="1"/>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N28" i="31"/>
  <c r="N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D41" i="20" l="1"/>
  <c r="H12" i="20"/>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D42" i="20" l="1"/>
  <c r="I12" i="20"/>
  <c r="E87" i="31"/>
  <c r="E30" i="10"/>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BC76" i="31" l="1"/>
  <c r="D44" i="20"/>
  <c r="K12" i="20"/>
  <c r="G30" i="10"/>
  <c r="G14" i="10" s="1"/>
  <c r="AP76" i="31"/>
  <c r="AT76" i="31"/>
  <c r="AX76" i="31"/>
  <c r="BB76" i="31"/>
  <c r="BA76" i="31"/>
  <c r="AM76" i="31"/>
  <c r="AQ76" i="31"/>
  <c r="AU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F24" i="10"/>
  <c r="G24" i="10"/>
  <c r="H24" i="10"/>
  <c r="AM24" i="10"/>
  <c r="AN24" i="10"/>
  <c r="AO24" i="10"/>
  <c r="AP24" i="10"/>
  <c r="AQ24" i="10"/>
  <c r="AR24" i="10"/>
  <c r="AS24" i="10"/>
  <c r="AT24" i="10"/>
  <c r="AU24" i="10"/>
  <c r="AV24" i="10"/>
  <c r="AW24" i="10"/>
  <c r="AX24" i="10"/>
  <c r="AY24" i="10"/>
  <c r="AZ24" i="10"/>
  <c r="BA24" i="10"/>
  <c r="BB24" i="10"/>
  <c r="BC24" i="10"/>
  <c r="BD24" i="10"/>
  <c r="E24" i="10"/>
  <c r="D46" i="20" l="1"/>
  <c r="M12" i="20"/>
  <c r="I30" i="10"/>
  <c r="I14" i="10" s="1"/>
  <c r="I24" i="10" s="1"/>
  <c r="D47" i="20" l="1"/>
  <c r="N12" i="20"/>
  <c r="J30" i="10"/>
  <c r="J14" i="10" s="1"/>
  <c r="J24" i="10" s="1"/>
  <c r="K30" i="10" l="1"/>
  <c r="K14" i="10" s="1"/>
  <c r="K24" i="10" s="1"/>
  <c r="D48" i="20"/>
  <c r="O12" i="20"/>
  <c r="D49" i="20" l="1"/>
  <c r="P12" i="20"/>
  <c r="L30" i="10"/>
  <c r="L14" i="10" s="1"/>
  <c r="L24" i="10" s="1"/>
  <c r="D50" i="20" l="1"/>
  <c r="Q12" i="20"/>
  <c r="M30" i="10"/>
  <c r="M14" i="10" s="1"/>
  <c r="M24" i="10" s="1"/>
  <c r="R12" i="20" l="1"/>
  <c r="D51" i="20"/>
  <c r="N30" i="10"/>
  <c r="N14" i="10" s="1"/>
  <c r="N24" i="10" s="1"/>
  <c r="N87" i="31"/>
  <c r="N66" i="31" s="1"/>
  <c r="N76" i="31" s="1"/>
  <c r="O87" i="31" l="1"/>
  <c r="O66" i="31" s="1"/>
  <c r="O76" i="31" s="1"/>
  <c r="O30" i="10"/>
  <c r="O14" i="10" s="1"/>
  <c r="O24" i="10" s="1"/>
  <c r="D52" i="20"/>
  <c r="S12" i="20"/>
  <c r="P30" i="10" l="1"/>
  <c r="P14" i="10" s="1"/>
  <c r="P24" i="10" s="1"/>
  <c r="P87" i="31"/>
  <c r="P66" i="31" s="1"/>
  <c r="P76" i="31" s="1"/>
  <c r="D53" i="20"/>
  <c r="T12" i="20"/>
  <c r="Q87" i="31" l="1"/>
  <c r="Q66" i="31" s="1"/>
  <c r="Q76" i="31" s="1"/>
  <c r="Q30" i="10"/>
  <c r="Q14" i="10" s="1"/>
  <c r="Q24" i="10" s="1"/>
  <c r="D54" i="20"/>
  <c r="U12" i="20"/>
  <c r="R30" i="10" l="1"/>
  <c r="R14" i="10" s="1"/>
  <c r="R24" i="10" s="1"/>
  <c r="R87" i="31"/>
  <c r="R66" i="31" s="1"/>
  <c r="R76" i="31" s="1"/>
  <c r="D55" i="20"/>
  <c r="V12" i="20"/>
  <c r="S87" i="31" l="1"/>
  <c r="S66" i="31" s="1"/>
  <c r="S76" i="31" s="1"/>
  <c r="S30" i="10"/>
  <c r="S14" i="10" s="1"/>
  <c r="S24" i="10" s="1"/>
  <c r="D56" i="20"/>
  <c r="W12" i="20"/>
  <c r="T30" i="10" l="1"/>
  <c r="T14" i="10" s="1"/>
  <c r="T24" i="10" s="1"/>
  <c r="T87" i="31"/>
  <c r="T66" i="31" s="1"/>
  <c r="T76" i="31" s="1"/>
  <c r="D57" i="20"/>
  <c r="X12" i="20"/>
  <c r="U87" i="31" l="1"/>
  <c r="U66" i="31" s="1"/>
  <c r="U76" i="31" s="1"/>
  <c r="U30" i="10"/>
  <c r="U14" i="10" s="1"/>
  <c r="U24" i="10" s="1"/>
  <c r="D58" i="20"/>
  <c r="Y12" i="20"/>
  <c r="D59" i="20" l="1"/>
  <c r="Z12" i="20"/>
  <c r="V30" i="10"/>
  <c r="V14" i="10" s="1"/>
  <c r="V24" i="10" s="1"/>
  <c r="V87" i="31"/>
  <c r="V66" i="31" s="1"/>
  <c r="V76" i="31" s="1"/>
  <c r="D60" i="20" l="1"/>
  <c r="AA12" i="20"/>
  <c r="W87" i="31"/>
  <c r="W66" i="31" s="1"/>
  <c r="W76" i="31" s="1"/>
  <c r="W30" i="10"/>
  <c r="W14" i="10" s="1"/>
  <c r="W24" i="10" s="1"/>
  <c r="D61" i="20" l="1"/>
  <c r="AB12" i="20"/>
  <c r="X30" i="10"/>
  <c r="X14" i="10" s="1"/>
  <c r="X24" i="10" s="1"/>
  <c r="X87" i="31"/>
  <c r="X66" i="31" s="1"/>
  <c r="X76" i="31" s="1"/>
  <c r="D62" i="20" l="1"/>
  <c r="AC12" i="20"/>
  <c r="Y87" i="31"/>
  <c r="Y66" i="31" s="1"/>
  <c r="Y76" i="31" s="1"/>
  <c r="Y30" i="10"/>
  <c r="Y14" i="10" s="1"/>
  <c r="Y24" i="10" s="1"/>
  <c r="D63" i="20" l="1"/>
  <c r="AD12" i="20"/>
  <c r="Z30" i="10"/>
  <c r="Z14" i="10" s="1"/>
  <c r="Z24" i="10" s="1"/>
  <c r="Z87" i="31"/>
  <c r="Z66" i="31" s="1"/>
  <c r="Z76" i="31" s="1"/>
  <c r="D64" i="20" l="1"/>
  <c r="AE12" i="20"/>
  <c r="AA87" i="31"/>
  <c r="AA66" i="31" s="1"/>
  <c r="AA76" i="31" s="1"/>
  <c r="AA30" i="10"/>
  <c r="AA14" i="10" s="1"/>
  <c r="AA24" i="10" s="1"/>
  <c r="D65" i="20" l="1"/>
  <c r="AF12" i="20"/>
  <c r="AB30" i="10"/>
  <c r="AB14" i="10" s="1"/>
  <c r="AB24" i="10" s="1"/>
  <c r="AB87" i="31"/>
  <c r="AB66" i="31" s="1"/>
  <c r="AB76" i="31" s="1"/>
  <c r="D66" i="20" l="1"/>
  <c r="AG12" i="20"/>
  <c r="AC87" i="31"/>
  <c r="AC66" i="31" s="1"/>
  <c r="AC76" i="31" s="1"/>
  <c r="AC30" i="10"/>
  <c r="AC14" i="10" s="1"/>
  <c r="AC24" i="10" s="1"/>
  <c r="D67" i="20" l="1"/>
  <c r="AH12" i="20"/>
  <c r="AD30" i="10"/>
  <c r="AD14" i="10" s="1"/>
  <c r="AD24" i="10" s="1"/>
  <c r="AD87" i="31"/>
  <c r="AD66" i="31" s="1"/>
  <c r="AD76" i="31" s="1"/>
  <c r="D68" i="20" l="1"/>
  <c r="AI12" i="20"/>
  <c r="AE87" i="31"/>
  <c r="AE66" i="31" s="1"/>
  <c r="AE76" i="31" s="1"/>
  <c r="AE30" i="10"/>
  <c r="AE14" i="10" s="1"/>
  <c r="AE24" i="10" s="1"/>
  <c r="D69" i="20" l="1"/>
  <c r="AJ12" i="20"/>
  <c r="AF30" i="10"/>
  <c r="AF14" i="10" s="1"/>
  <c r="AF24" i="10" s="1"/>
  <c r="AF87" i="31"/>
  <c r="AF66" i="31" s="1"/>
  <c r="AF76" i="31" s="1"/>
  <c r="D70" i="20" l="1"/>
  <c r="AK12" i="20"/>
  <c r="AG87" i="31"/>
  <c r="AG66" i="31" s="1"/>
  <c r="AG76" i="31" s="1"/>
  <c r="AG30" i="10"/>
  <c r="AG14" i="10" s="1"/>
  <c r="AG24" i="10" s="1"/>
  <c r="D71" i="20" l="1"/>
  <c r="AL12" i="20"/>
  <c r="AH30" i="10"/>
  <c r="AH14" i="10" s="1"/>
  <c r="AH24" i="10" s="1"/>
  <c r="AH87" i="31"/>
  <c r="AH66" i="31" s="1"/>
  <c r="AH76" i="31" s="1"/>
  <c r="D72" i="20" l="1"/>
  <c r="AM12" i="20"/>
  <c r="AI87" i="31"/>
  <c r="AI66" i="31" s="1"/>
  <c r="AI76" i="31" s="1"/>
  <c r="AI30" i="10"/>
  <c r="AI14" i="10" s="1"/>
  <c r="AI24" i="10" s="1"/>
  <c r="D73" i="20" l="1"/>
  <c r="AN12" i="20"/>
  <c r="AJ30" i="10"/>
  <c r="AJ14" i="10" s="1"/>
  <c r="AJ24" i="10" s="1"/>
  <c r="AJ87" i="31"/>
  <c r="AJ66" i="31" s="1"/>
  <c r="AJ76" i="31" s="1"/>
  <c r="D75" i="20" l="1"/>
  <c r="AO12" i="20"/>
  <c r="AK87" i="31"/>
  <c r="AK66" i="31" s="1"/>
  <c r="AK76" i="31" s="1"/>
  <c r="AK30" i="10"/>
  <c r="AK14" i="10" s="1"/>
  <c r="AK24" i="10" s="1"/>
  <c r="AL30" i="10" l="1"/>
  <c r="AL14" i="10" s="1"/>
  <c r="AL24" i="10" s="1"/>
  <c r="AL87" i="31"/>
  <c r="AL66" i="31" s="1"/>
  <c r="AL76" i="31" s="1"/>
  <c r="L18" i="34" l="1"/>
  <c r="L26" i="34" s="1"/>
  <c r="H18" i="34"/>
  <c r="H26" i="34" s="1"/>
  <c r="K18" i="34"/>
  <c r="K26" i="34" s="1"/>
  <c r="K28" i="34" s="1"/>
  <c r="F18" i="34"/>
  <c r="F26" i="34" s="1"/>
  <c r="E18" i="34"/>
  <c r="I18" i="34"/>
  <c r="I26" i="34" s="1"/>
  <c r="I28" i="34" s="1"/>
  <c r="G18" i="34"/>
  <c r="G26" i="34" s="1"/>
  <c r="G28" i="34" s="1"/>
  <c r="J18" i="34"/>
  <c r="J26" i="34" s="1"/>
  <c r="I18" i="31"/>
  <c r="I26" i="31" s="1"/>
  <c r="I28" i="31" s="1"/>
  <c r="H18" i="31"/>
  <c r="H26" i="31" s="1"/>
  <c r="H28" i="31" s="1"/>
  <c r="E18" i="31"/>
  <c r="K18" i="31"/>
  <c r="K26" i="31" s="1"/>
  <c r="K28" i="31" s="1"/>
  <c r="J18" i="31"/>
  <c r="J26" i="31" s="1"/>
  <c r="J28" i="31" s="1"/>
  <c r="G87" i="31" l="1"/>
  <c r="G66" i="31" s="1"/>
  <c r="H65" i="31"/>
  <c r="M87" i="31"/>
  <c r="M66" i="31" s="1"/>
  <c r="L87" i="31"/>
  <c r="L66" i="31" s="1"/>
  <c r="K65" i="31"/>
  <c r="K29" i="34"/>
  <c r="AV36" i="34"/>
  <c r="AF36" i="34"/>
  <c r="P36" i="34"/>
  <c r="AO36" i="34"/>
  <c r="S36" i="34"/>
  <c r="AS36" i="34"/>
  <c r="W36" i="34"/>
  <c r="AL36" i="34"/>
  <c r="AE36" i="34"/>
  <c r="Z36" i="34"/>
  <c r="AK36" i="34"/>
  <c r="AN36" i="34"/>
  <c r="AY36" i="34"/>
  <c r="AH36" i="34"/>
  <c r="Q36" i="34"/>
  <c r="U36" i="34"/>
  <c r="AR36" i="34"/>
  <c r="AB36" i="34"/>
  <c r="L36" i="34"/>
  <c r="AI36" i="34"/>
  <c r="N36" i="34"/>
  <c r="AM36" i="34"/>
  <c r="R36" i="34"/>
  <c r="AA36" i="34"/>
  <c r="O36" i="34"/>
  <c r="AU36" i="34"/>
  <c r="AG36" i="34"/>
  <c r="BD36" i="34"/>
  <c r="X36" i="34"/>
  <c r="AD36" i="34"/>
  <c r="BC36" i="34"/>
  <c r="M36" i="34"/>
  <c r="BB36" i="34"/>
  <c r="V36" i="34"/>
  <c r="T36" i="34"/>
  <c r="AC36" i="34"/>
  <c r="BA36" i="34"/>
  <c r="AT36" i="34"/>
  <c r="AJ36" i="34"/>
  <c r="AX36" i="34"/>
  <c r="AP36" i="34"/>
  <c r="AW36" i="34"/>
  <c r="AZ36" i="34"/>
  <c r="Y36" i="34"/>
  <c r="AQ36" i="34"/>
  <c r="G29" i="34"/>
  <c r="AV32" i="34"/>
  <c r="AF32" i="34"/>
  <c r="P32" i="34"/>
  <c r="AT32" i="34"/>
  <c r="Y32" i="34"/>
  <c r="AX32" i="34"/>
  <c r="AC32" i="34"/>
  <c r="AQ32" i="34"/>
  <c r="AW32" i="34"/>
  <c r="AE32" i="34"/>
  <c r="AA32" i="34"/>
  <c r="AK32" i="34"/>
  <c r="AP32" i="34"/>
  <c r="AN32" i="34"/>
  <c r="H32" i="34"/>
  <c r="N32" i="34"/>
  <c r="AR32" i="34"/>
  <c r="AB32" i="34"/>
  <c r="L32" i="34"/>
  <c r="AO32" i="34"/>
  <c r="S32" i="34"/>
  <c r="AS32" i="34"/>
  <c r="W32" i="34"/>
  <c r="AG32" i="34"/>
  <c r="Q32" i="34"/>
  <c r="X32" i="34"/>
  <c r="AI32" i="34"/>
  <c r="AM32" i="34"/>
  <c r="AY32" i="34"/>
  <c r="R32" i="34"/>
  <c r="U32" i="34"/>
  <c r="O32" i="34"/>
  <c r="AZ32" i="34"/>
  <c r="M32" i="34"/>
  <c r="AL32" i="34"/>
  <c r="T32" i="34"/>
  <c r="AH32" i="34"/>
  <c r="K32" i="34"/>
  <c r="J32" i="34"/>
  <c r="AD32" i="34"/>
  <c r="AU32" i="34"/>
  <c r="AJ32" i="34"/>
  <c r="I32" i="34"/>
  <c r="V32" i="34"/>
  <c r="Z32" i="34"/>
  <c r="C9" i="34"/>
  <c r="E26" i="34"/>
  <c r="H28" i="34"/>
  <c r="H29" i="34" s="1"/>
  <c r="L28" i="34"/>
  <c r="L29" i="34" s="1"/>
  <c r="J28" i="34"/>
  <c r="J29" i="34" s="1"/>
  <c r="I29" i="34"/>
  <c r="Z34" i="34"/>
  <c r="AB34" i="34"/>
  <c r="AL34" i="34"/>
  <c r="AP34" i="34"/>
  <c r="AO34" i="34"/>
  <c r="N34" i="34"/>
  <c r="X34" i="34"/>
  <c r="AG34" i="34"/>
  <c r="AK34" i="34"/>
  <c r="AD34" i="34"/>
  <c r="AX34" i="34"/>
  <c r="AZ34" i="34"/>
  <c r="AJ34" i="34"/>
  <c r="T34" i="34"/>
  <c r="AW34" i="34"/>
  <c r="AA34" i="34"/>
  <c r="BA34" i="34"/>
  <c r="AE34" i="34"/>
  <c r="J34" i="34"/>
  <c r="S34" i="34"/>
  <c r="AS34" i="34"/>
  <c r="W34" i="34"/>
  <c r="M34" i="34"/>
  <c r="AV34" i="34"/>
  <c r="AF34" i="34"/>
  <c r="P34" i="34"/>
  <c r="AQ34" i="34"/>
  <c r="V34" i="34"/>
  <c r="AU34" i="34"/>
  <c r="AY34" i="34"/>
  <c r="AT34" i="34"/>
  <c r="AC34" i="34"/>
  <c r="AI34" i="34"/>
  <c r="AR34" i="34"/>
  <c r="L34" i="34"/>
  <c r="Q34" i="34"/>
  <c r="U34" i="34"/>
  <c r="AH34" i="34"/>
  <c r="Y34" i="34"/>
  <c r="AN34" i="34"/>
  <c r="BB34" i="34"/>
  <c r="K34" i="34"/>
  <c r="O34" i="34"/>
  <c r="R34" i="34"/>
  <c r="AM34" i="34"/>
  <c r="F28" i="34"/>
  <c r="F29" i="34" s="1"/>
  <c r="F65" i="31"/>
  <c r="F87" i="31"/>
  <c r="F66" i="31" s="1"/>
  <c r="K29" i="31"/>
  <c r="BD36" i="31"/>
  <c r="AV36" i="31"/>
  <c r="AN36" i="31"/>
  <c r="AF36" i="31"/>
  <c r="X36" i="31"/>
  <c r="P36" i="31"/>
  <c r="BA36" i="31"/>
  <c r="AS36" i="31"/>
  <c r="AK36" i="31"/>
  <c r="AC36" i="31"/>
  <c r="U36" i="31"/>
  <c r="M36" i="31"/>
  <c r="BB36" i="31"/>
  <c r="AT36" i="31"/>
  <c r="AL36" i="31"/>
  <c r="AD36" i="31"/>
  <c r="V36" i="31"/>
  <c r="N36" i="31"/>
  <c r="AY36" i="31"/>
  <c r="AQ36" i="31"/>
  <c r="AI36" i="31"/>
  <c r="AA36" i="31"/>
  <c r="S36" i="31"/>
  <c r="AX36" i="31"/>
  <c r="AP36" i="31"/>
  <c r="AH36" i="31"/>
  <c r="Z36" i="31"/>
  <c r="R36" i="31"/>
  <c r="BC36" i="31"/>
  <c r="AU36" i="31"/>
  <c r="AM36" i="31"/>
  <c r="AE36" i="31"/>
  <c r="W36" i="31"/>
  <c r="O36" i="31"/>
  <c r="AZ36" i="31"/>
  <c r="T36" i="31"/>
  <c r="AG36" i="31"/>
  <c r="AW36" i="31"/>
  <c r="AR36" i="31"/>
  <c r="L36" i="31"/>
  <c r="Y36" i="31"/>
  <c r="Q36" i="31"/>
  <c r="AB36" i="31"/>
  <c r="AO36" i="31"/>
  <c r="AJ36" i="31"/>
  <c r="I29" i="31"/>
  <c r="AV34" i="31"/>
  <c r="AN34" i="31"/>
  <c r="AF34" i="31"/>
  <c r="X34" i="31"/>
  <c r="P34" i="31"/>
  <c r="BA34" i="31"/>
  <c r="AS34" i="31"/>
  <c r="AK34" i="31"/>
  <c r="AC34" i="31"/>
  <c r="U34" i="31"/>
  <c r="M34" i="31"/>
  <c r="BB34" i="31"/>
  <c r="AT34" i="31"/>
  <c r="AL34" i="31"/>
  <c r="AD34" i="31"/>
  <c r="V34" i="31"/>
  <c r="N34" i="31"/>
  <c r="AY34" i="31"/>
  <c r="AQ34" i="31"/>
  <c r="AI34" i="31"/>
  <c r="AA34" i="31"/>
  <c r="S34" i="31"/>
  <c r="K34" i="31"/>
  <c r="AX34" i="31"/>
  <c r="AP34" i="31"/>
  <c r="AH34" i="31"/>
  <c r="Z34" i="31"/>
  <c r="R34" i="31"/>
  <c r="J34" i="31"/>
  <c r="AU34" i="31"/>
  <c r="AM34" i="31"/>
  <c r="AE34" i="31"/>
  <c r="W34" i="31"/>
  <c r="O34" i="31"/>
  <c r="AR34" i="31"/>
  <c r="L34" i="31"/>
  <c r="Y34" i="31"/>
  <c r="AO34" i="31"/>
  <c r="AJ34" i="31"/>
  <c r="AW34" i="31"/>
  <c r="Q34" i="31"/>
  <c r="AZ34" i="31"/>
  <c r="T34" i="31"/>
  <c r="AG34" i="31"/>
  <c r="AB34" i="31"/>
  <c r="M65" i="31"/>
  <c r="C9" i="31"/>
  <c r="E26" i="31"/>
  <c r="E28" i="31" s="1"/>
  <c r="L65" i="31"/>
  <c r="H29" i="31"/>
  <c r="AX33" i="31"/>
  <c r="AP33" i="31"/>
  <c r="AH33" i="31"/>
  <c r="Z33" i="31"/>
  <c r="R33" i="31"/>
  <c r="J33" i="31"/>
  <c r="AU33" i="31"/>
  <c r="AM33" i="31"/>
  <c r="AE33" i="31"/>
  <c r="W33" i="31"/>
  <c r="O33" i="31"/>
  <c r="AZ33" i="31"/>
  <c r="AN33" i="31"/>
  <c r="AD33" i="31"/>
  <c r="AQ33" i="31"/>
  <c r="K33" i="31"/>
  <c r="AJ33" i="31"/>
  <c r="AK33" i="31"/>
  <c r="AV33" i="31"/>
  <c r="AL33" i="31"/>
  <c r="AB33" i="31"/>
  <c r="P33" i="31"/>
  <c r="AY33" i="31"/>
  <c r="AO33" i="31"/>
  <c r="AC33" i="31"/>
  <c r="S33" i="31"/>
  <c r="I33" i="31"/>
  <c r="AT33" i="31"/>
  <c r="N33" i="31"/>
  <c r="Q33" i="31"/>
  <c r="AR33" i="31"/>
  <c r="AF33" i="31"/>
  <c r="V33" i="31"/>
  <c r="L33" i="31"/>
  <c r="AS33" i="31"/>
  <c r="AI33" i="31"/>
  <c r="Y33" i="31"/>
  <c r="M33" i="31"/>
  <c r="T33" i="31"/>
  <c r="BA33" i="31"/>
  <c r="AG33" i="31"/>
  <c r="U33" i="31"/>
  <c r="X33" i="31"/>
  <c r="AW33" i="31"/>
  <c r="AA33" i="31"/>
  <c r="J29" i="31"/>
  <c r="AV35" i="31"/>
  <c r="BB35" i="31"/>
  <c r="AX35" i="31"/>
  <c r="AP35" i="31"/>
  <c r="AH35" i="31"/>
  <c r="Z35" i="31"/>
  <c r="R35" i="31"/>
  <c r="BC35" i="31"/>
  <c r="AU35" i="31"/>
  <c r="AM35" i="31"/>
  <c r="AE35" i="31"/>
  <c r="W35" i="31"/>
  <c r="O35" i="31"/>
  <c r="AZ35" i="31"/>
  <c r="AL35" i="31"/>
  <c r="AB35" i="31"/>
  <c r="P35" i="31"/>
  <c r="AY35" i="31"/>
  <c r="AO35" i="31"/>
  <c r="AC35" i="31"/>
  <c r="V35" i="31"/>
  <c r="Y35" i="31"/>
  <c r="AT35" i="31"/>
  <c r="AJ35" i="31"/>
  <c r="X35" i="31"/>
  <c r="N35" i="31"/>
  <c r="AW35" i="31"/>
  <c r="AK35" i="31"/>
  <c r="AA35" i="31"/>
  <c r="Q35" i="31"/>
  <c r="AF35" i="31"/>
  <c r="AS35" i="31"/>
  <c r="AN35" i="31"/>
  <c r="AD35" i="31"/>
  <c r="T35" i="31"/>
  <c r="BA35" i="31"/>
  <c r="AQ35" i="31"/>
  <c r="AG35" i="31"/>
  <c r="U35" i="31"/>
  <c r="K35" i="31"/>
  <c r="S35" i="31"/>
  <c r="AR35" i="31"/>
  <c r="L35" i="31"/>
  <c r="AI35" i="31"/>
  <c r="M35" i="31"/>
  <c r="G18" i="31"/>
  <c r="G26" i="31" s="1"/>
  <c r="G28" i="31" s="1"/>
  <c r="F18" i="31"/>
  <c r="F26" i="31" s="1"/>
  <c r="F28" i="31" s="1"/>
  <c r="L18" i="31"/>
  <c r="L26" i="31" s="1"/>
  <c r="L28" i="31" s="1"/>
  <c r="G65" i="31" l="1"/>
  <c r="K87" i="31"/>
  <c r="K66" i="31" s="1"/>
  <c r="K76" i="31" s="1"/>
  <c r="H87" i="31"/>
  <c r="H66" i="31" s="1"/>
  <c r="H76" i="31" s="1"/>
  <c r="K87" i="34"/>
  <c r="K66" i="34" s="1"/>
  <c r="K65" i="34"/>
  <c r="M87" i="34"/>
  <c r="M66" i="34" s="1"/>
  <c r="M65" i="34"/>
  <c r="M76" i="34" s="1"/>
  <c r="I65" i="31"/>
  <c r="L87" i="34"/>
  <c r="L66" i="34" s="1"/>
  <c r="L65" i="34"/>
  <c r="G87" i="34"/>
  <c r="G66" i="34" s="1"/>
  <c r="G65" i="34"/>
  <c r="F87" i="34"/>
  <c r="F66" i="34" s="1"/>
  <c r="F65" i="34"/>
  <c r="H87" i="34"/>
  <c r="H66" i="34" s="1"/>
  <c r="H65" i="34"/>
  <c r="L76" i="31"/>
  <c r="E28" i="34"/>
  <c r="E29" i="34" s="1"/>
  <c r="AJ31" i="34"/>
  <c r="T31" i="34"/>
  <c r="AU31" i="34"/>
  <c r="Z31" i="34"/>
  <c r="AY31" i="34"/>
  <c r="AD31" i="34"/>
  <c r="I31" i="34"/>
  <c r="R31" i="34"/>
  <c r="AA31" i="34"/>
  <c r="K31" i="34"/>
  <c r="AG31" i="34"/>
  <c r="AF31" i="34"/>
  <c r="U31" i="34"/>
  <c r="Y31" i="34"/>
  <c r="G31" i="34"/>
  <c r="W31" i="34"/>
  <c r="AB31" i="34"/>
  <c r="AK31" i="34"/>
  <c r="AO31" i="34"/>
  <c r="AM31" i="34"/>
  <c r="AQ31" i="34"/>
  <c r="AN31" i="34"/>
  <c r="X31" i="34"/>
  <c r="H31" i="34"/>
  <c r="AE31" i="34"/>
  <c r="J31" i="34"/>
  <c r="AI31" i="34"/>
  <c r="N31" i="34"/>
  <c r="AC31" i="34"/>
  <c r="AL31" i="34"/>
  <c r="V31" i="34"/>
  <c r="M31" i="34"/>
  <c r="AV31" i="34"/>
  <c r="P31" i="34"/>
  <c r="AP31" i="34"/>
  <c r="AT31" i="34"/>
  <c r="AX31" i="34"/>
  <c r="Q31" i="34"/>
  <c r="AS31" i="34"/>
  <c r="AR31" i="34"/>
  <c r="L31" i="34"/>
  <c r="O31" i="34"/>
  <c r="S31" i="34"/>
  <c r="AW31" i="34"/>
  <c r="AH31" i="34"/>
  <c r="BD37" i="34"/>
  <c r="BD60" i="34" s="1"/>
  <c r="AN37" i="34"/>
  <c r="X37" i="34"/>
  <c r="AX37" i="34"/>
  <c r="AC37" i="34"/>
  <c r="BB37" i="34"/>
  <c r="AG37" i="34"/>
  <c r="AU37" i="34"/>
  <c r="AP37" i="34"/>
  <c r="AO37" i="34"/>
  <c r="AY37" i="34"/>
  <c r="AF37" i="34"/>
  <c r="AM37" i="34"/>
  <c r="AQ37" i="34"/>
  <c r="Z37" i="34"/>
  <c r="AE37" i="34"/>
  <c r="AZ37" i="34"/>
  <c r="AJ37" i="34"/>
  <c r="T37" i="34"/>
  <c r="AS37" i="34"/>
  <c r="W37" i="34"/>
  <c r="AW37" i="34"/>
  <c r="AA37" i="34"/>
  <c r="AK37" i="34"/>
  <c r="AD37" i="34"/>
  <c r="Y37" i="34"/>
  <c r="U37" i="34"/>
  <c r="AV37" i="34"/>
  <c r="P37" i="34"/>
  <c r="R37" i="34"/>
  <c r="V37" i="34"/>
  <c r="N37" i="34"/>
  <c r="AT37" i="34"/>
  <c r="AR37" i="34"/>
  <c r="M37" i="34"/>
  <c r="BA37" i="34"/>
  <c r="AB37" i="34"/>
  <c r="S37" i="34"/>
  <c r="Q37" i="34"/>
  <c r="AH37" i="34"/>
  <c r="O37" i="34"/>
  <c r="AL37" i="34"/>
  <c r="BC37" i="34"/>
  <c r="AI37" i="34"/>
  <c r="AZ35" i="34"/>
  <c r="AJ35" i="34"/>
  <c r="T35" i="34"/>
  <c r="AU35" i="34"/>
  <c r="Z35" i="34"/>
  <c r="AT35" i="34"/>
  <c r="Y35" i="34"/>
  <c r="AM35" i="34"/>
  <c r="AG35" i="34"/>
  <c r="AA35" i="34"/>
  <c r="AL35" i="34"/>
  <c r="K35" i="34"/>
  <c r="M35" i="34"/>
  <c r="AB35" i="34"/>
  <c r="AK35" i="34"/>
  <c r="O35" i="34"/>
  <c r="N35" i="34"/>
  <c r="BC35" i="34"/>
  <c r="W35" i="34"/>
  <c r="AN35" i="34"/>
  <c r="X35" i="34"/>
  <c r="BA35" i="34"/>
  <c r="AE35" i="34"/>
  <c r="AY35" i="34"/>
  <c r="AD35" i="34"/>
  <c r="AX35" i="34"/>
  <c r="AS35" i="34"/>
  <c r="AQ35" i="34"/>
  <c r="AW35" i="34"/>
  <c r="V35" i="34"/>
  <c r="AV35" i="34"/>
  <c r="AF35" i="34"/>
  <c r="P35" i="34"/>
  <c r="AP35" i="34"/>
  <c r="U35" i="34"/>
  <c r="AO35" i="34"/>
  <c r="S35" i="34"/>
  <c r="AC35" i="34"/>
  <c r="Q35" i="34"/>
  <c r="BB35" i="34"/>
  <c r="AR35" i="34"/>
  <c r="L35" i="34"/>
  <c r="AI35" i="34"/>
  <c r="R35" i="34"/>
  <c r="AH35" i="34"/>
  <c r="AZ33" i="34"/>
  <c r="AJ33" i="34"/>
  <c r="T33" i="34"/>
  <c r="AS33" i="34"/>
  <c r="W33" i="34"/>
  <c r="AQ33" i="34"/>
  <c r="V33" i="34"/>
  <c r="AP33" i="34"/>
  <c r="AU33" i="34"/>
  <c r="AD33" i="34"/>
  <c r="Y33" i="34"/>
  <c r="N33" i="34"/>
  <c r="AR33" i="34"/>
  <c r="L33" i="34"/>
  <c r="M33" i="34"/>
  <c r="K33" i="34"/>
  <c r="S33" i="34"/>
  <c r="AY33" i="34"/>
  <c r="AV33" i="34"/>
  <c r="AF33" i="34"/>
  <c r="P33" i="34"/>
  <c r="AM33" i="34"/>
  <c r="R33" i="34"/>
  <c r="AL33" i="34"/>
  <c r="Q33" i="34"/>
  <c r="AE33" i="34"/>
  <c r="AI33" i="34"/>
  <c r="O33" i="34"/>
  <c r="Z33" i="34"/>
  <c r="AB33" i="34"/>
  <c r="AH33" i="34"/>
  <c r="AG33" i="34"/>
  <c r="U33" i="34"/>
  <c r="AK33" i="34"/>
  <c r="X33" i="34"/>
  <c r="AA33" i="34"/>
  <c r="I33" i="34"/>
  <c r="AX33" i="34"/>
  <c r="AN33" i="34"/>
  <c r="AW33" i="34"/>
  <c r="AT33" i="34"/>
  <c r="BA33" i="34"/>
  <c r="AO33" i="34"/>
  <c r="AC33" i="34"/>
  <c r="J33" i="34"/>
  <c r="L29" i="31"/>
  <c r="AX37" i="31"/>
  <c r="AP37" i="31"/>
  <c r="AH37" i="31"/>
  <c r="Z37" i="31"/>
  <c r="R37" i="31"/>
  <c r="BA37" i="31"/>
  <c r="BA60" i="31" s="1"/>
  <c r="AS37" i="31"/>
  <c r="AK37" i="31"/>
  <c r="AC37" i="31"/>
  <c r="U37" i="31"/>
  <c r="M37" i="31"/>
  <c r="BD37" i="31"/>
  <c r="BD60" i="31" s="1"/>
  <c r="AV37" i="31"/>
  <c r="AN37" i="31"/>
  <c r="AF37" i="31"/>
  <c r="X37" i="31"/>
  <c r="P37" i="31"/>
  <c r="AY37" i="31"/>
  <c r="AQ37" i="31"/>
  <c r="AI37" i="31"/>
  <c r="AA37" i="31"/>
  <c r="S37" i="31"/>
  <c r="AZ37" i="31"/>
  <c r="AR37" i="31"/>
  <c r="AJ37" i="31"/>
  <c r="AB37" i="31"/>
  <c r="T37" i="31"/>
  <c r="BC37" i="31"/>
  <c r="BC60" i="31" s="1"/>
  <c r="AU37" i="31"/>
  <c r="AM37" i="31"/>
  <c r="AE37" i="31"/>
  <c r="W37" i="31"/>
  <c r="O37" i="31"/>
  <c r="AD37" i="31"/>
  <c r="AO37" i="31"/>
  <c r="N37" i="31"/>
  <c r="BB37" i="31"/>
  <c r="BB60" i="31" s="1"/>
  <c r="V37" i="31"/>
  <c r="AG37" i="31"/>
  <c r="Y37" i="31"/>
  <c r="AL37" i="31"/>
  <c r="AW37" i="31"/>
  <c r="Q37" i="31"/>
  <c r="AT37" i="31"/>
  <c r="J65" i="31"/>
  <c r="J87" i="31"/>
  <c r="J66" i="31" s="1"/>
  <c r="F29" i="31"/>
  <c r="AX31" i="31"/>
  <c r="AP31" i="31"/>
  <c r="AH31" i="31"/>
  <c r="Z31" i="31"/>
  <c r="R31" i="31"/>
  <c r="J31" i="31"/>
  <c r="AU31" i="31"/>
  <c r="V31" i="31"/>
  <c r="AK31" i="31"/>
  <c r="AV31" i="31"/>
  <c r="AY31" i="31"/>
  <c r="Y31" i="31"/>
  <c r="AN31" i="31"/>
  <c r="AD31" i="31"/>
  <c r="T31" i="31"/>
  <c r="H31" i="31"/>
  <c r="AQ31" i="31"/>
  <c r="AI31" i="31"/>
  <c r="AA31" i="31"/>
  <c r="S31" i="31"/>
  <c r="K31" i="31"/>
  <c r="AB31" i="31"/>
  <c r="AG31" i="31"/>
  <c r="AT31" i="31"/>
  <c r="AJ31" i="31"/>
  <c r="X31" i="31"/>
  <c r="N31" i="31"/>
  <c r="AW31" i="31"/>
  <c r="AM31" i="31"/>
  <c r="AE31" i="31"/>
  <c r="W31" i="31"/>
  <c r="O31" i="31"/>
  <c r="G31" i="31"/>
  <c r="AR31" i="31"/>
  <c r="AF31" i="31"/>
  <c r="L31" i="31"/>
  <c r="AS31" i="31"/>
  <c r="AC31" i="31"/>
  <c r="U31" i="31"/>
  <c r="M31" i="31"/>
  <c r="AL31" i="31"/>
  <c r="P31" i="31"/>
  <c r="AO31" i="31"/>
  <c r="Q31" i="31"/>
  <c r="I31" i="31"/>
  <c r="M76" i="31"/>
  <c r="E29" i="31"/>
  <c r="AX30" i="31"/>
  <c r="AP30" i="31"/>
  <c r="AH30" i="31"/>
  <c r="Z30" i="31"/>
  <c r="R30" i="31"/>
  <c r="J30" i="31"/>
  <c r="AU30" i="31"/>
  <c r="AM30" i="31"/>
  <c r="AE30" i="31"/>
  <c r="W30" i="31"/>
  <c r="O30" i="31"/>
  <c r="G30" i="31"/>
  <c r="AV30" i="31"/>
  <c r="AN30" i="31"/>
  <c r="AF30" i="31"/>
  <c r="X30" i="31"/>
  <c r="P30" i="31"/>
  <c r="H30" i="31"/>
  <c r="AS30" i="31"/>
  <c r="AK30" i="31"/>
  <c r="AC30" i="31"/>
  <c r="U30" i="31"/>
  <c r="M30" i="31"/>
  <c r="E62" i="31"/>
  <c r="AR30" i="31"/>
  <c r="AJ30" i="31"/>
  <c r="AB30" i="31"/>
  <c r="T30" i="31"/>
  <c r="L30" i="31"/>
  <c r="AW30" i="31"/>
  <c r="AO30" i="31"/>
  <c r="AG30" i="31"/>
  <c r="Y30" i="31"/>
  <c r="Q30" i="31"/>
  <c r="I30" i="31"/>
  <c r="AD30" i="31"/>
  <c r="AQ30" i="31"/>
  <c r="K30" i="31"/>
  <c r="N30" i="31"/>
  <c r="V30" i="31"/>
  <c r="AI30" i="31"/>
  <c r="AT30" i="31"/>
  <c r="AL30" i="31"/>
  <c r="F30" i="31"/>
  <c r="F60" i="31" s="1"/>
  <c r="S30" i="31"/>
  <c r="AA30" i="31"/>
  <c r="G76" i="31"/>
  <c r="G29" i="31"/>
  <c r="AV32" i="31"/>
  <c r="AN32" i="31"/>
  <c r="AF32" i="31"/>
  <c r="X32" i="31"/>
  <c r="P32" i="31"/>
  <c r="H32" i="31"/>
  <c r="AS32" i="31"/>
  <c r="AK32" i="31"/>
  <c r="AC32" i="31"/>
  <c r="U32" i="31"/>
  <c r="M32" i="31"/>
  <c r="AT32" i="31"/>
  <c r="AL32" i="31"/>
  <c r="AD32" i="31"/>
  <c r="V32" i="31"/>
  <c r="N32" i="31"/>
  <c r="AY32" i="31"/>
  <c r="AQ32" i="31"/>
  <c r="AI32" i="31"/>
  <c r="AA32" i="31"/>
  <c r="S32" i="31"/>
  <c r="K32" i="31"/>
  <c r="AX32" i="31"/>
  <c r="AP32" i="31"/>
  <c r="AH32" i="31"/>
  <c r="Z32" i="31"/>
  <c r="R32" i="31"/>
  <c r="J32" i="31"/>
  <c r="AU32" i="31"/>
  <c r="AM32" i="31"/>
  <c r="AE32" i="31"/>
  <c r="W32" i="31"/>
  <c r="O32" i="31"/>
  <c r="AJ32" i="31"/>
  <c r="AW32" i="31"/>
  <c r="Q32" i="31"/>
  <c r="AB32" i="31"/>
  <c r="AO32" i="31"/>
  <c r="I32" i="31"/>
  <c r="AZ32" i="31"/>
  <c r="AR32" i="31"/>
  <c r="L32" i="31"/>
  <c r="Y32" i="31"/>
  <c r="T32" i="31"/>
  <c r="AG32" i="31"/>
  <c r="F76" i="31"/>
  <c r="G60" i="31" l="1"/>
  <c r="AZ60" i="34"/>
  <c r="AY60" i="34"/>
  <c r="Y60" i="31"/>
  <c r="R60" i="31"/>
  <c r="AX60" i="31"/>
  <c r="K76" i="34"/>
  <c r="L76" i="34"/>
  <c r="I87" i="31"/>
  <c r="I66" i="31" s="1"/>
  <c r="AZ60" i="31"/>
  <c r="BB60" i="34"/>
  <c r="AI60" i="31"/>
  <c r="L60" i="31"/>
  <c r="AE60" i="31"/>
  <c r="BC60" i="34"/>
  <c r="J65" i="34"/>
  <c r="J87" i="34"/>
  <c r="J66" i="34" s="1"/>
  <c r="H76" i="34"/>
  <c r="AQ60" i="31"/>
  <c r="V60" i="31"/>
  <c r="I65" i="34"/>
  <c r="I87" i="34"/>
  <c r="I66" i="34" s="1"/>
  <c r="AD60" i="31"/>
  <c r="I76" i="31"/>
  <c r="J76" i="31"/>
  <c r="F76" i="34"/>
  <c r="G76" i="34"/>
  <c r="BA60" i="34"/>
  <c r="AV30" i="34"/>
  <c r="AV60" i="34" s="1"/>
  <c r="AF30" i="34"/>
  <c r="AF60" i="34" s="1"/>
  <c r="P30" i="34"/>
  <c r="P60" i="34" s="1"/>
  <c r="AW30" i="34"/>
  <c r="AW60" i="34" s="1"/>
  <c r="AA30" i="34"/>
  <c r="AA60" i="34" s="1"/>
  <c r="F30" i="34"/>
  <c r="F60" i="34" s="1"/>
  <c r="AE30" i="34"/>
  <c r="AE60" i="34" s="1"/>
  <c r="J30" i="34"/>
  <c r="J60" i="34" s="1"/>
  <c r="I30" i="34"/>
  <c r="I60" i="34" s="1"/>
  <c r="R30" i="34"/>
  <c r="R60" i="34" s="1"/>
  <c r="M30" i="34"/>
  <c r="M60" i="34" s="1"/>
  <c r="AH30" i="34"/>
  <c r="AH60" i="34" s="1"/>
  <c r="AN30" i="34"/>
  <c r="AN60" i="34" s="1"/>
  <c r="H30" i="34"/>
  <c r="H60" i="34" s="1"/>
  <c r="Q30" i="34"/>
  <c r="Q60" i="34" s="1"/>
  <c r="U30" i="34"/>
  <c r="U60" i="34" s="1"/>
  <c r="AM30" i="34"/>
  <c r="AM60" i="34" s="1"/>
  <c r="AI30" i="34"/>
  <c r="AI60" i="34" s="1"/>
  <c r="AR30" i="34"/>
  <c r="AR60" i="34" s="1"/>
  <c r="AB30" i="34"/>
  <c r="AB60" i="34" s="1"/>
  <c r="L30" i="34"/>
  <c r="L60" i="34" s="1"/>
  <c r="AQ30" i="34"/>
  <c r="AQ60" i="34" s="1"/>
  <c r="V30" i="34"/>
  <c r="V60" i="34" s="1"/>
  <c r="AU30" i="34"/>
  <c r="AU60" i="34" s="1"/>
  <c r="Z30" i="34"/>
  <c r="Z60" i="34" s="1"/>
  <c r="AO30" i="34"/>
  <c r="AO60" i="34" s="1"/>
  <c r="AX30" i="34"/>
  <c r="AX60" i="34" s="1"/>
  <c r="G30" i="34"/>
  <c r="G60" i="34" s="1"/>
  <c r="Y30" i="34"/>
  <c r="Y60" i="34" s="1"/>
  <c r="AT30" i="34"/>
  <c r="AT60" i="34" s="1"/>
  <c r="X30" i="34"/>
  <c r="X60" i="34" s="1"/>
  <c r="AL30" i="34"/>
  <c r="AL60" i="34" s="1"/>
  <c r="AP30" i="34"/>
  <c r="AP60" i="34" s="1"/>
  <c r="AD30" i="34"/>
  <c r="AD60" i="34" s="1"/>
  <c r="AS30" i="34"/>
  <c r="AS60" i="34" s="1"/>
  <c r="T30" i="34"/>
  <c r="T60" i="34" s="1"/>
  <c r="AK30" i="34"/>
  <c r="AK60" i="34" s="1"/>
  <c r="W30" i="34"/>
  <c r="W60" i="34" s="1"/>
  <c r="E62" i="34"/>
  <c r="AG30" i="34"/>
  <c r="AG60" i="34" s="1"/>
  <c r="AJ30" i="34"/>
  <c r="AJ60" i="34" s="1"/>
  <c r="K30" i="34"/>
  <c r="K60" i="34" s="1"/>
  <c r="AC30" i="34"/>
  <c r="AC60" i="34" s="1"/>
  <c r="O30" i="34"/>
  <c r="O60" i="34" s="1"/>
  <c r="N30" i="34"/>
  <c r="N60" i="34" s="1"/>
  <c r="S30" i="34"/>
  <c r="S60" i="34" s="1"/>
  <c r="S60" i="31"/>
  <c r="AR60" i="31"/>
  <c r="P60" i="31"/>
  <c r="AV60" i="31"/>
  <c r="N60" i="31"/>
  <c r="AO60" i="31"/>
  <c r="AA60" i="31"/>
  <c r="AT60" i="31"/>
  <c r="K60" i="31"/>
  <c r="Q60" i="31"/>
  <c r="AW60" i="31"/>
  <c r="AJ60" i="31"/>
  <c r="U60" i="31"/>
  <c r="H60" i="31"/>
  <c r="AN60" i="31"/>
  <c r="W60" i="31"/>
  <c r="J60" i="31"/>
  <c r="AP60" i="31"/>
  <c r="AG60" i="31"/>
  <c r="T60" i="31"/>
  <c r="E63" i="31"/>
  <c r="E64" i="31" s="1"/>
  <c r="E77" i="31" s="1"/>
  <c r="E80" i="31" s="1"/>
  <c r="E81" i="31" s="1"/>
  <c r="F61" i="31"/>
  <c r="AK60" i="31"/>
  <c r="X60" i="31"/>
  <c r="AM60" i="31"/>
  <c r="Z60" i="31"/>
  <c r="AC60" i="31"/>
  <c r="AY60" i="31"/>
  <c r="AL60" i="31"/>
  <c r="I60" i="31"/>
  <c r="AB60" i="31"/>
  <c r="M60" i="31"/>
  <c r="AS60" i="31"/>
  <c r="AF60" i="31"/>
  <c r="O60" i="31"/>
  <c r="AU60" i="31"/>
  <c r="AH60" i="31"/>
  <c r="J76" i="34" l="1"/>
  <c r="I76" i="34"/>
  <c r="F61" i="34"/>
  <c r="E63" i="34"/>
  <c r="E64" i="34" s="1"/>
  <c r="E77" i="34" s="1"/>
  <c r="E80" i="34" s="1"/>
  <c r="E81" i="34" s="1"/>
  <c r="F62" i="31"/>
  <c r="G61" i="31" s="1"/>
  <c r="F63" i="31" l="1"/>
  <c r="F64" i="31" s="1"/>
  <c r="F77" i="31" s="1"/>
  <c r="F80" i="31" s="1"/>
  <c r="F81" i="31" s="1"/>
  <c r="F62" i="34"/>
  <c r="G61" i="34" s="1"/>
  <c r="G62" i="34" s="1"/>
  <c r="H61" i="34" s="1"/>
  <c r="H62" i="34" s="1"/>
  <c r="I61" i="34" s="1"/>
  <c r="I62" i="34" s="1"/>
  <c r="J61" i="34" s="1"/>
  <c r="G62" i="31"/>
  <c r="H61" i="31" s="1"/>
  <c r="G63" i="31" l="1"/>
  <c r="G64" i="31" s="1"/>
  <c r="G77" i="31" s="1"/>
  <c r="G80" i="31" s="1"/>
  <c r="G81" i="31" s="1"/>
  <c r="G63" i="34"/>
  <c r="G64" i="34" s="1"/>
  <c r="G77" i="34" s="1"/>
  <c r="G80" i="34" s="1"/>
  <c r="F63" i="34"/>
  <c r="F64" i="34" s="1"/>
  <c r="F77" i="34" s="1"/>
  <c r="F80" i="34" s="1"/>
  <c r="F81" i="34" s="1"/>
  <c r="G81" i="34" s="1"/>
  <c r="H63" i="34"/>
  <c r="H64" i="34" s="1"/>
  <c r="H77" i="34" s="1"/>
  <c r="H80" i="34" s="1"/>
  <c r="J62" i="34"/>
  <c r="K61" i="34" s="1"/>
  <c r="I63" i="34"/>
  <c r="I64" i="34" s="1"/>
  <c r="I77" i="34" s="1"/>
  <c r="I80" i="34" s="1"/>
  <c r="H62" i="31"/>
  <c r="I61" i="31" s="1"/>
  <c r="H63" i="31" l="1"/>
  <c r="H64" i="31" s="1"/>
  <c r="H77" i="31" s="1"/>
  <c r="H80" i="31" s="1"/>
  <c r="H81" i="31" s="1"/>
  <c r="H81" i="34"/>
  <c r="I81" i="34" s="1"/>
  <c r="K62" i="34"/>
  <c r="L61" i="34" s="1"/>
  <c r="J63" i="34"/>
  <c r="J64" i="34" s="1"/>
  <c r="J77" i="34" s="1"/>
  <c r="J80" i="34" s="1"/>
  <c r="I62" i="31"/>
  <c r="J61" i="31" s="1"/>
  <c r="J81" i="34" l="1"/>
  <c r="L62" i="34"/>
  <c r="M61" i="34" s="1"/>
  <c r="K63" i="34"/>
  <c r="K64" i="34" s="1"/>
  <c r="K77" i="34" s="1"/>
  <c r="K80" i="34" s="1"/>
  <c r="I63" i="31"/>
  <c r="I64" i="31" s="1"/>
  <c r="I77" i="31" s="1"/>
  <c r="I80" i="31" s="1"/>
  <c r="I81" i="31" s="1"/>
  <c r="J62" i="31"/>
  <c r="K61" i="31" s="1"/>
  <c r="K81" i="34" l="1"/>
  <c r="M62" i="34"/>
  <c r="N61" i="34" s="1"/>
  <c r="L63" i="34"/>
  <c r="L64" i="34" s="1"/>
  <c r="L77" i="34" s="1"/>
  <c r="L80" i="34" s="1"/>
  <c r="J63" i="31"/>
  <c r="J64" i="31" s="1"/>
  <c r="J77" i="31" s="1"/>
  <c r="J80" i="31" s="1"/>
  <c r="J81" i="31" s="1"/>
  <c r="K62" i="31"/>
  <c r="L61" i="31" s="1"/>
  <c r="L81" i="34" l="1"/>
  <c r="K63" i="31"/>
  <c r="K64" i="31" s="1"/>
  <c r="K77" i="31" s="1"/>
  <c r="K80" i="31" s="1"/>
  <c r="K81" i="31" s="1"/>
  <c r="N62" i="34"/>
  <c r="O61" i="34" s="1"/>
  <c r="M63" i="34"/>
  <c r="M64" i="34" s="1"/>
  <c r="M77" i="34" s="1"/>
  <c r="M80" i="34" s="1"/>
  <c r="L62" i="31"/>
  <c r="M61" i="31" s="1"/>
  <c r="M81" i="34" l="1"/>
  <c r="O62" i="34"/>
  <c r="P61" i="34" s="1"/>
  <c r="N63" i="34"/>
  <c r="N64" i="34" s="1"/>
  <c r="N77" i="34" s="1"/>
  <c r="N80" i="34" s="1"/>
  <c r="M62" i="31"/>
  <c r="N61" i="31" s="1"/>
  <c r="L63" i="31"/>
  <c r="L64" i="31" s="1"/>
  <c r="L77" i="31" s="1"/>
  <c r="L80" i="31" s="1"/>
  <c r="L81" i="31" s="1"/>
  <c r="N81" i="34" l="1"/>
  <c r="P62" i="34"/>
  <c r="Q61" i="34" s="1"/>
  <c r="O63" i="34"/>
  <c r="O64" i="34" s="1"/>
  <c r="O77" i="34" s="1"/>
  <c r="O80" i="34" s="1"/>
  <c r="N62" i="31"/>
  <c r="O61" i="31" s="1"/>
  <c r="M63" i="31"/>
  <c r="M64" i="31" s="1"/>
  <c r="M77" i="31" s="1"/>
  <c r="M80" i="31" s="1"/>
  <c r="M81" i="31" s="1"/>
  <c r="O81" i="34" l="1"/>
  <c r="Q62" i="34"/>
  <c r="R61" i="34" s="1"/>
  <c r="P63" i="34"/>
  <c r="P64" i="34" s="1"/>
  <c r="P77" i="34" s="1"/>
  <c r="P80" i="34" s="1"/>
  <c r="O62" i="31"/>
  <c r="P61" i="31" s="1"/>
  <c r="N63" i="31"/>
  <c r="N64" i="31" s="1"/>
  <c r="N77" i="31" s="1"/>
  <c r="N80" i="31" s="1"/>
  <c r="N81" i="31" s="1"/>
  <c r="P81" i="34" l="1"/>
  <c r="R62" i="34"/>
  <c r="S61" i="34" s="1"/>
  <c r="Q63" i="34"/>
  <c r="Q64" i="34" s="1"/>
  <c r="Q77" i="34" s="1"/>
  <c r="Q80" i="34" s="1"/>
  <c r="P62" i="31"/>
  <c r="Q61" i="31" s="1"/>
  <c r="O63" i="31"/>
  <c r="O64" i="31" s="1"/>
  <c r="O77" i="31" s="1"/>
  <c r="O80" i="31" s="1"/>
  <c r="O81" i="31" s="1"/>
  <c r="Q81" i="34" l="1"/>
  <c r="S62" i="34"/>
  <c r="T61" i="34" s="1"/>
  <c r="R63" i="34"/>
  <c r="R64" i="34" s="1"/>
  <c r="R77" i="34" s="1"/>
  <c r="R80" i="34" s="1"/>
  <c r="Q62" i="31"/>
  <c r="R61" i="31" s="1"/>
  <c r="P63" i="31"/>
  <c r="P64" i="31" s="1"/>
  <c r="P77" i="31" s="1"/>
  <c r="P80" i="31" s="1"/>
  <c r="P81" i="31" s="1"/>
  <c r="R81" i="34" l="1"/>
  <c r="T62" i="34"/>
  <c r="U61" i="34" s="1"/>
  <c r="S63" i="34"/>
  <c r="S64" i="34" s="1"/>
  <c r="S77" i="34" s="1"/>
  <c r="S80" i="34" s="1"/>
  <c r="R62" i="31"/>
  <c r="S61" i="31" s="1"/>
  <c r="Q63" i="31"/>
  <c r="Q64" i="31" s="1"/>
  <c r="Q77" i="31" s="1"/>
  <c r="Q80" i="31" s="1"/>
  <c r="Q81" i="31" s="1"/>
  <c r="S81" i="34" l="1"/>
  <c r="U62" i="34"/>
  <c r="V61" i="34" s="1"/>
  <c r="T63" i="34"/>
  <c r="T64" i="34" s="1"/>
  <c r="T77" i="34" s="1"/>
  <c r="T80" i="34" s="1"/>
  <c r="S62" i="31"/>
  <c r="T61" i="31" s="1"/>
  <c r="R63" i="31"/>
  <c r="R64" i="31" s="1"/>
  <c r="R77" i="31" s="1"/>
  <c r="R80" i="31" s="1"/>
  <c r="R81" i="31" s="1"/>
  <c r="T81" i="34" l="1"/>
  <c r="C4" i="34" s="1"/>
  <c r="G30" i="29" s="1"/>
  <c r="V62" i="34"/>
  <c r="W61" i="34" s="1"/>
  <c r="U63" i="34"/>
  <c r="U64" i="34" s="1"/>
  <c r="U77" i="34" s="1"/>
  <c r="U80" i="34" s="1"/>
  <c r="T62" i="31"/>
  <c r="U61" i="31" s="1"/>
  <c r="S63" i="31"/>
  <c r="S64" i="31" s="1"/>
  <c r="S77" i="31" s="1"/>
  <c r="S80" i="31" s="1"/>
  <c r="S81" i="31" s="1"/>
  <c r="U81" i="34" l="1"/>
  <c r="W62" i="34"/>
  <c r="X61" i="34" s="1"/>
  <c r="V63" i="34"/>
  <c r="V64" i="34" s="1"/>
  <c r="V77" i="34" s="1"/>
  <c r="V80" i="34" s="1"/>
  <c r="U62" i="31"/>
  <c r="V61" i="31" s="1"/>
  <c r="T63" i="31"/>
  <c r="T64" i="31" s="1"/>
  <c r="T77" i="31" s="1"/>
  <c r="T80" i="31" s="1"/>
  <c r="T81" i="31" s="1"/>
  <c r="V81" i="34" l="1"/>
  <c r="X62" i="34"/>
  <c r="Y61" i="34" s="1"/>
  <c r="W63" i="34"/>
  <c r="W64" i="34" s="1"/>
  <c r="W77" i="34" s="1"/>
  <c r="W80" i="34" s="1"/>
  <c r="V62" i="31"/>
  <c r="W61" i="31" s="1"/>
  <c r="U63" i="31"/>
  <c r="U64" i="31" s="1"/>
  <c r="U77" i="31" s="1"/>
  <c r="U80" i="31" s="1"/>
  <c r="U81" i="31" s="1"/>
  <c r="W81" i="34" l="1"/>
  <c r="Y62" i="34"/>
  <c r="Z61" i="34" s="1"/>
  <c r="X63" i="34"/>
  <c r="X64" i="34" s="1"/>
  <c r="X77" i="34" s="1"/>
  <c r="X80" i="34" s="1"/>
  <c r="W62" i="31"/>
  <c r="X61" i="31" s="1"/>
  <c r="V63" i="31"/>
  <c r="V64" i="31" s="1"/>
  <c r="V77" i="31" s="1"/>
  <c r="V80" i="31" s="1"/>
  <c r="V81" i="31" s="1"/>
  <c r="X81" i="34" l="1"/>
  <c r="Z62" i="34"/>
  <c r="AA61" i="34" s="1"/>
  <c r="Y63" i="34"/>
  <c r="Y64" i="34" s="1"/>
  <c r="Y77" i="34" s="1"/>
  <c r="Y80" i="34" s="1"/>
  <c r="X62" i="31"/>
  <c r="Y61" i="31" s="1"/>
  <c r="W63" i="31"/>
  <c r="W64" i="31" s="1"/>
  <c r="W77" i="31" s="1"/>
  <c r="W80" i="31" s="1"/>
  <c r="W81" i="31" s="1"/>
  <c r="Y81" i="34" l="1"/>
  <c r="AA62" i="34"/>
  <c r="AB61" i="34" s="1"/>
  <c r="Z63" i="34"/>
  <c r="Z64" i="34" s="1"/>
  <c r="Z77" i="34" s="1"/>
  <c r="Z80" i="34" s="1"/>
  <c r="Y62" i="31"/>
  <c r="Z61" i="31" s="1"/>
  <c r="X63" i="31"/>
  <c r="X64" i="31" s="1"/>
  <c r="X77" i="31" s="1"/>
  <c r="X80" i="31" s="1"/>
  <c r="X81" i="31" s="1"/>
  <c r="Z81" i="34" l="1"/>
  <c r="AB62" i="34"/>
  <c r="AC61" i="34" s="1"/>
  <c r="AA63" i="34"/>
  <c r="AA64" i="34" s="1"/>
  <c r="AA77" i="34" s="1"/>
  <c r="AA80" i="34" s="1"/>
  <c r="Z62" i="31"/>
  <c r="AA61" i="31" s="1"/>
  <c r="Y63" i="31"/>
  <c r="Y64" i="31" s="1"/>
  <c r="Y77" i="31" s="1"/>
  <c r="Y80" i="31" s="1"/>
  <c r="Y81" i="31" s="1"/>
  <c r="AA81" i="34" l="1"/>
  <c r="AC62" i="34"/>
  <c r="AD61" i="34" s="1"/>
  <c r="AB63" i="34"/>
  <c r="AB64" i="34" s="1"/>
  <c r="AB77" i="34" s="1"/>
  <c r="AB80" i="34" s="1"/>
  <c r="AA62" i="31"/>
  <c r="AB61" i="31" s="1"/>
  <c r="Z63" i="31"/>
  <c r="Z64" i="31" s="1"/>
  <c r="Z77" i="31" s="1"/>
  <c r="Z80" i="31" s="1"/>
  <c r="Z81" i="31" s="1"/>
  <c r="AB81" i="34" l="1"/>
  <c r="C5" i="34" s="1"/>
  <c r="H30" i="29" s="1"/>
  <c r="AD62" i="34"/>
  <c r="AE61" i="34" s="1"/>
  <c r="AC63" i="34"/>
  <c r="AC64" i="34" s="1"/>
  <c r="AC77" i="34" s="1"/>
  <c r="AC80" i="34" s="1"/>
  <c r="AB62" i="31"/>
  <c r="AC61" i="31" s="1"/>
  <c r="AA63" i="31"/>
  <c r="AA64" i="31" s="1"/>
  <c r="AA77" i="31" s="1"/>
  <c r="AA80" i="31" s="1"/>
  <c r="AA81" i="31" s="1"/>
  <c r="C4" i="31" s="1"/>
  <c r="G29" i="29" s="1"/>
  <c r="AC81" i="34" l="1"/>
  <c r="AE62" i="34"/>
  <c r="AF61" i="34" s="1"/>
  <c r="AD63" i="34"/>
  <c r="AD64" i="34" s="1"/>
  <c r="AD77" i="34" s="1"/>
  <c r="AD80" i="34" s="1"/>
  <c r="AD81" i="34" s="1"/>
  <c r="AC62" i="31"/>
  <c r="AD61" i="31" s="1"/>
  <c r="AB63" i="31"/>
  <c r="AB64" i="31" s="1"/>
  <c r="AB77" i="31" s="1"/>
  <c r="AB80" i="31" s="1"/>
  <c r="AB81" i="31" s="1"/>
  <c r="AF62" i="34" l="1"/>
  <c r="AG61" i="34" s="1"/>
  <c r="AE63" i="34"/>
  <c r="AE64" i="34" s="1"/>
  <c r="AE77" i="34" s="1"/>
  <c r="AE80" i="34" s="1"/>
  <c r="AE81" i="34" s="1"/>
  <c r="AD62" i="31"/>
  <c r="AE61" i="31" s="1"/>
  <c r="AC63" i="31"/>
  <c r="AC64" i="31" s="1"/>
  <c r="AC77" i="31" s="1"/>
  <c r="AC80" i="31" s="1"/>
  <c r="AC81" i="31" s="1"/>
  <c r="AG62" i="34" l="1"/>
  <c r="AH61" i="34" s="1"/>
  <c r="AF63" i="34"/>
  <c r="AF64" i="34" s="1"/>
  <c r="AF77" i="34" s="1"/>
  <c r="AF80" i="34" s="1"/>
  <c r="AF81" i="34" s="1"/>
  <c r="AE62" i="31"/>
  <c r="AF61" i="31" s="1"/>
  <c r="AD63" i="31"/>
  <c r="AD64" i="31" s="1"/>
  <c r="AD77" i="31" s="1"/>
  <c r="AD80" i="31" s="1"/>
  <c r="AD81" i="31" s="1"/>
  <c r="AH62" i="34" l="1"/>
  <c r="AI61" i="34" s="1"/>
  <c r="AG63" i="34"/>
  <c r="AG64" i="34" s="1"/>
  <c r="AG77" i="34" s="1"/>
  <c r="AG80" i="34" s="1"/>
  <c r="AG81" i="34" s="1"/>
  <c r="AF62" i="31"/>
  <c r="AG61" i="31" s="1"/>
  <c r="AE63" i="31"/>
  <c r="AE64" i="31" s="1"/>
  <c r="AE77" i="31" s="1"/>
  <c r="AE80" i="31" s="1"/>
  <c r="AE81" i="31" s="1"/>
  <c r="AI62" i="34" l="1"/>
  <c r="AJ61" i="34" s="1"/>
  <c r="AH63" i="34"/>
  <c r="AH64" i="34" s="1"/>
  <c r="AH77" i="34" s="1"/>
  <c r="AH80" i="34" s="1"/>
  <c r="AH81" i="34" s="1"/>
  <c r="AG62" i="31"/>
  <c r="AH61" i="31" s="1"/>
  <c r="AF63" i="31"/>
  <c r="AF64" i="31" s="1"/>
  <c r="AF77" i="31" s="1"/>
  <c r="AF80" i="31" s="1"/>
  <c r="AF81" i="31" s="1"/>
  <c r="AJ62" i="34" l="1"/>
  <c r="AK61" i="34" s="1"/>
  <c r="AI63" i="34"/>
  <c r="AI64" i="34" s="1"/>
  <c r="AI77" i="34" s="1"/>
  <c r="AI80" i="34" s="1"/>
  <c r="AI81" i="34" s="1"/>
  <c r="AH62" i="31"/>
  <c r="AI61" i="31" s="1"/>
  <c r="AG63" i="31"/>
  <c r="AG64" i="31" s="1"/>
  <c r="AG77" i="31" s="1"/>
  <c r="AG80" i="31" s="1"/>
  <c r="AG81" i="31" s="1"/>
  <c r="AK62" i="34" l="1"/>
  <c r="AL61" i="34" s="1"/>
  <c r="AJ63" i="34"/>
  <c r="AJ64" i="34" s="1"/>
  <c r="AJ77" i="34" s="1"/>
  <c r="AJ80" i="34" s="1"/>
  <c r="AJ81" i="34" s="1"/>
  <c r="C6" i="34" s="1"/>
  <c r="I30" i="29" s="1"/>
  <c r="AI62" i="31"/>
  <c r="AJ61" i="31" s="1"/>
  <c r="AH63" i="31"/>
  <c r="AH64" i="31" s="1"/>
  <c r="AH77" i="31" s="1"/>
  <c r="AH80" i="31" s="1"/>
  <c r="AH81" i="31" s="1"/>
  <c r="AL62" i="34" l="1"/>
  <c r="AM61" i="34" s="1"/>
  <c r="AK63" i="34"/>
  <c r="AK64" i="34" s="1"/>
  <c r="AK77" i="34" s="1"/>
  <c r="AK80" i="34" s="1"/>
  <c r="AK81" i="34" s="1"/>
  <c r="AJ62" i="31"/>
  <c r="AK61" i="31" s="1"/>
  <c r="AI63" i="31"/>
  <c r="AI64" i="31" s="1"/>
  <c r="AI77" i="31" s="1"/>
  <c r="AI80" i="31" s="1"/>
  <c r="AI81" i="31" s="1"/>
  <c r="C5" i="31" s="1"/>
  <c r="H29" i="29" s="1"/>
  <c r="AM62" i="34" l="1"/>
  <c r="AN61" i="34" s="1"/>
  <c r="AL63" i="34"/>
  <c r="AL64" i="34" s="1"/>
  <c r="AL77" i="34" s="1"/>
  <c r="AL80" i="34" s="1"/>
  <c r="AL81" i="34" s="1"/>
  <c r="AK62" i="31"/>
  <c r="AL61" i="31" s="1"/>
  <c r="AJ63" i="31"/>
  <c r="AJ64" i="31" s="1"/>
  <c r="AJ77" i="31" s="1"/>
  <c r="AJ80" i="31" s="1"/>
  <c r="AJ81" i="31" s="1"/>
  <c r="C6" i="31" s="1"/>
  <c r="I29" i="29" s="1"/>
  <c r="AK63" i="31" l="1"/>
  <c r="AK64" i="31" s="1"/>
  <c r="AK77" i="31" s="1"/>
  <c r="AK80" i="31" s="1"/>
  <c r="AK81" i="31" s="1"/>
  <c r="AN62" i="34"/>
  <c r="AO61" i="34" s="1"/>
  <c r="AM63" i="34"/>
  <c r="AM64" i="34" s="1"/>
  <c r="AM77" i="34" s="1"/>
  <c r="AM80" i="34" s="1"/>
  <c r="AM81" i="34" s="1"/>
  <c r="AL62" i="31"/>
  <c r="AM61" i="31" s="1"/>
  <c r="AL63" i="31" l="1"/>
  <c r="AL64" i="31" s="1"/>
  <c r="AL77" i="31" s="1"/>
  <c r="AL80" i="31" s="1"/>
  <c r="AL81" i="31" s="1"/>
  <c r="AO62" i="34"/>
  <c r="AP61" i="34" s="1"/>
  <c r="AN63" i="34"/>
  <c r="AN64" i="34" s="1"/>
  <c r="AN77" i="34" s="1"/>
  <c r="AN80" i="34" s="1"/>
  <c r="AN81" i="34" s="1"/>
  <c r="AM62" i="31"/>
  <c r="AN61" i="31" s="1"/>
  <c r="AP62" i="34" l="1"/>
  <c r="AQ61" i="34" s="1"/>
  <c r="AO63" i="34"/>
  <c r="AO64" i="34" s="1"/>
  <c r="AO77" i="34" s="1"/>
  <c r="AO80" i="34" s="1"/>
  <c r="AO81" i="34" s="1"/>
  <c r="AM63" i="31"/>
  <c r="AM64" i="31" s="1"/>
  <c r="AM77" i="31" s="1"/>
  <c r="AM80" i="31" s="1"/>
  <c r="AM81" i="31" s="1"/>
  <c r="AN62" i="31"/>
  <c r="AO61" i="31" s="1"/>
  <c r="AN63" i="31" l="1"/>
  <c r="AN64" i="31" s="1"/>
  <c r="AN77" i="31" s="1"/>
  <c r="AN80" i="31" s="1"/>
  <c r="AN81" i="31" s="1"/>
  <c r="AQ62" i="34"/>
  <c r="AR61" i="34" s="1"/>
  <c r="AP63" i="34"/>
  <c r="AP64" i="34" s="1"/>
  <c r="AP77" i="34" s="1"/>
  <c r="AP80" i="34" s="1"/>
  <c r="AP81" i="34" s="1"/>
  <c r="AO62" i="31"/>
  <c r="AP61" i="31" s="1"/>
  <c r="AO63" i="31" l="1"/>
  <c r="AO64" i="31" s="1"/>
  <c r="AO77" i="31" s="1"/>
  <c r="AO80" i="31" s="1"/>
  <c r="AO81" i="31" s="1"/>
  <c r="AR62" i="34"/>
  <c r="AS61" i="34" s="1"/>
  <c r="AQ63" i="34"/>
  <c r="AQ64" i="34" s="1"/>
  <c r="AQ77" i="34" s="1"/>
  <c r="AQ80" i="34" s="1"/>
  <c r="AQ81" i="34" s="1"/>
  <c r="AP62" i="31"/>
  <c r="AQ61" i="31" s="1"/>
  <c r="AS62" i="34" l="1"/>
  <c r="AT61" i="34" s="1"/>
  <c r="AR63" i="34"/>
  <c r="AR64" i="34" s="1"/>
  <c r="AR77" i="34" s="1"/>
  <c r="AR80" i="34" s="1"/>
  <c r="AR81" i="34" s="1"/>
  <c r="AQ62" i="31"/>
  <c r="AR61" i="31" s="1"/>
  <c r="AP63" i="31"/>
  <c r="AP64" i="31" s="1"/>
  <c r="AP77" i="31" s="1"/>
  <c r="AP80" i="31" s="1"/>
  <c r="AP81" i="31" s="1"/>
  <c r="AT62" i="34" l="1"/>
  <c r="AU61" i="34" s="1"/>
  <c r="AS63" i="34"/>
  <c r="AS64" i="34" s="1"/>
  <c r="AS77" i="34" s="1"/>
  <c r="AS80" i="34" s="1"/>
  <c r="AS81" i="34" s="1"/>
  <c r="AR62" i="31"/>
  <c r="AS61" i="31" s="1"/>
  <c r="AQ63" i="31"/>
  <c r="AQ64" i="31" s="1"/>
  <c r="AQ77" i="31" s="1"/>
  <c r="AQ80" i="31" s="1"/>
  <c r="AQ81" i="31" s="1"/>
  <c r="AR63" i="31" l="1"/>
  <c r="AR64" i="31" s="1"/>
  <c r="AR77" i="31" s="1"/>
  <c r="AR80" i="31" s="1"/>
  <c r="AR81" i="31" s="1"/>
  <c r="AU62" i="34"/>
  <c r="AV61" i="34" s="1"/>
  <c r="AT63" i="34"/>
  <c r="AT64" i="34" s="1"/>
  <c r="AT77" i="34" s="1"/>
  <c r="AT80" i="34" s="1"/>
  <c r="AT81" i="34" s="1"/>
  <c r="AS62" i="31"/>
  <c r="AT61" i="31" s="1"/>
  <c r="AV62" i="34" l="1"/>
  <c r="AW61" i="34" s="1"/>
  <c r="AU63" i="34"/>
  <c r="AU64" i="34" s="1"/>
  <c r="AU77" i="34" s="1"/>
  <c r="AU80" i="34" s="1"/>
  <c r="AU81" i="34" s="1"/>
  <c r="AT62" i="31"/>
  <c r="AU61" i="31" s="1"/>
  <c r="AS63" i="31"/>
  <c r="AS64" i="31" s="1"/>
  <c r="AS77" i="31" s="1"/>
  <c r="AS80" i="31" s="1"/>
  <c r="AS81" i="31" s="1"/>
  <c r="AW62" i="34" l="1"/>
  <c r="AX61" i="34" s="1"/>
  <c r="AV63" i="34"/>
  <c r="AV64" i="34" s="1"/>
  <c r="AV77" i="34" s="1"/>
  <c r="AV80" i="34" s="1"/>
  <c r="AV81" i="34" s="1"/>
  <c r="AU62" i="31"/>
  <c r="AV61" i="31" s="1"/>
  <c r="AT63" i="31"/>
  <c r="AT64" i="31" s="1"/>
  <c r="AT77" i="31" s="1"/>
  <c r="AT80" i="31" s="1"/>
  <c r="AT81" i="31" s="1"/>
  <c r="AX62" i="34" l="1"/>
  <c r="AY61" i="34" s="1"/>
  <c r="AW63" i="34"/>
  <c r="AW64" i="34" s="1"/>
  <c r="AW77" i="34" s="1"/>
  <c r="AW80" i="34" s="1"/>
  <c r="AW81" i="34" s="1"/>
  <c r="C7" i="34" s="1"/>
  <c r="J30" i="29" s="1"/>
  <c r="AV62" i="31"/>
  <c r="AW61" i="31" s="1"/>
  <c r="AU63" i="31"/>
  <c r="AU64" i="31" s="1"/>
  <c r="AU77" i="31" s="1"/>
  <c r="AU80" i="31" s="1"/>
  <c r="AU81" i="31" s="1"/>
  <c r="AY62" i="34" l="1"/>
  <c r="AZ61" i="34" s="1"/>
  <c r="AX63" i="34"/>
  <c r="AX64" i="34" s="1"/>
  <c r="AX77" i="34" s="1"/>
  <c r="AX80" i="34" s="1"/>
  <c r="AX81" i="34" s="1"/>
  <c r="AW62" i="31"/>
  <c r="AX61" i="31" s="1"/>
  <c r="AV63" i="31"/>
  <c r="AV64" i="31" s="1"/>
  <c r="AV77" i="31" s="1"/>
  <c r="AV80" i="31" s="1"/>
  <c r="AV81" i="31" s="1"/>
  <c r="AY63" i="34" l="1"/>
  <c r="AY64" i="34" s="1"/>
  <c r="AY77" i="34" s="1"/>
  <c r="AY80" i="34" s="1"/>
  <c r="AY81" i="34" s="1"/>
  <c r="AZ62" i="34"/>
  <c r="BA61" i="34" s="1"/>
  <c r="AZ63" i="34"/>
  <c r="AZ64" i="34" s="1"/>
  <c r="AZ77" i="34" s="1"/>
  <c r="AZ80" i="34" s="1"/>
  <c r="AX62" i="31"/>
  <c r="AY61" i="31" s="1"/>
  <c r="AW63" i="31"/>
  <c r="AW64" i="31" s="1"/>
  <c r="AW77" i="31" s="1"/>
  <c r="AW80" i="31" s="1"/>
  <c r="AW81" i="31" s="1"/>
  <c r="AZ81" i="34" l="1"/>
  <c r="BA62" i="34"/>
  <c r="BB61" i="34" s="1"/>
  <c r="BA63" i="34"/>
  <c r="BA64" i="34" s="1"/>
  <c r="BA77" i="34" s="1"/>
  <c r="BA80" i="34" s="1"/>
  <c r="AY62" i="31"/>
  <c r="AZ61" i="31" s="1"/>
  <c r="AX63" i="31"/>
  <c r="AX64" i="31" s="1"/>
  <c r="AX77" i="31" s="1"/>
  <c r="AX80" i="31" s="1"/>
  <c r="AX81" i="31" s="1"/>
  <c r="BA81" i="34" l="1"/>
  <c r="BB62" i="34"/>
  <c r="BC61" i="34" s="1"/>
  <c r="AZ62" i="31"/>
  <c r="BA61" i="31" s="1"/>
  <c r="AY63" i="31"/>
  <c r="AY64" i="31" s="1"/>
  <c r="AY77" i="31" s="1"/>
  <c r="AY80" i="31" s="1"/>
  <c r="AY81" i="31" s="1"/>
  <c r="BB63" i="34" l="1"/>
  <c r="BB64" i="34" s="1"/>
  <c r="BB77" i="34" s="1"/>
  <c r="BB80" i="34" s="1"/>
  <c r="BB81" i="34" s="1"/>
  <c r="BC62" i="34"/>
  <c r="BD61" i="34" s="1"/>
  <c r="BD62" i="34" s="1"/>
  <c r="BD63" i="34" s="1"/>
  <c r="BD64" i="34" s="1"/>
  <c r="BD77" i="34" s="1"/>
  <c r="BD80" i="34" s="1"/>
  <c r="BA62" i="31"/>
  <c r="BB61" i="31" s="1"/>
  <c r="AZ63" i="31"/>
  <c r="AZ64" i="31" s="1"/>
  <c r="AZ77" i="31" s="1"/>
  <c r="AZ80" i="31" s="1"/>
  <c r="AZ81" i="31" s="1"/>
  <c r="BC63" i="34" l="1"/>
  <c r="BC64" i="34" s="1"/>
  <c r="BC77" i="34" s="1"/>
  <c r="BC80" i="34" s="1"/>
  <c r="BC81" i="34" s="1"/>
  <c r="BD81" i="34" s="1"/>
  <c r="BB62" i="31"/>
  <c r="BC61" i="31" s="1"/>
  <c r="BA63" i="31"/>
  <c r="BA64" i="31" s="1"/>
  <c r="BA77" i="31" s="1"/>
  <c r="BA80" i="31" s="1"/>
  <c r="BA81" i="31" s="1"/>
  <c r="BC62" i="31" l="1"/>
  <c r="BD61" i="31" s="1"/>
  <c r="BD62" i="31" s="1"/>
  <c r="BD63" i="31" s="1"/>
  <c r="BD64" i="31" s="1"/>
  <c r="BD77" i="31" s="1"/>
  <c r="BD80" i="31" s="1"/>
  <c r="BB63" i="31"/>
  <c r="BB64" i="31" s="1"/>
  <c r="BB77" i="31" s="1"/>
  <c r="BB80" i="31" s="1"/>
  <c r="BB81" i="31" s="1"/>
  <c r="BC63" i="31" l="1"/>
  <c r="BC64" i="31" s="1"/>
  <c r="BC77" i="31" s="1"/>
  <c r="BC80" i="31" s="1"/>
  <c r="BC81" i="31" s="1"/>
  <c r="BD81" i="31" s="1"/>
  <c r="C7" i="31" s="1"/>
  <c r="J29" i="29" s="1"/>
</calcChain>
</file>

<file path=xl/sharedStrings.xml><?xml version="1.0" encoding="utf-8"?>
<sst xmlns="http://schemas.openxmlformats.org/spreadsheetml/2006/main" count="856" uniqueCount="354">
  <si>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</si>
  <si>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</si>
  <si>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</si>
  <si>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</si>
  <si>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</si>
  <si>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</si>
  <si>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</si>
  <si>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</si>
  <si>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</si>
  <si>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</si>
  <si>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</si>
  <si>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</si>
  <si>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</si>
  <si>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</si>
  <si>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</si>
  <si>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</si>
  <si>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</si>
  <si>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</si>
  <si>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</si>
  <si>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</si>
  <si>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</si>
  <si>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</si>
  <si>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</si>
  <si>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</si>
  <si>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</si>
  <si>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</si>
  <si>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</si>
  <si>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</si>
  <si>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</si>
  <si>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</si>
  <si>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</si>
  <si>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</si>
  <si>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</si>
  <si>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</si>
  <si>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</si>
  <si>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</si>
  <si>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</si>
  <si>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</si>
  <si>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</si>
  <si>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</si>
  <si>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</si>
  <si>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</si>
  <si>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</si>
  <si>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</si>
  <si>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</si>
  <si>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</si>
  <si>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</si>
  <si>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</si>
  <si>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</si>
  <si>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</si>
  <si>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</si>
  <si>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</si>
  <si>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</si>
  <si>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</si>
  <si>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</si>
  <si>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</si>
  <si>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</si>
  <si>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</si>
  <si>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</si>
  <si>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</si>
  <si>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</si>
  <si>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</si>
  <si>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</si>
  <si>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</si>
  <si>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</si>
  <si>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</si>
  <si>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</si>
  <si>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</si>
  <si>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</si>
  <si>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</si>
  <si>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</si>
  <si>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</si>
  <si>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</si>
  <si>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</si>
  <si>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</si>
  <si>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</si>
  <si>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</si>
  <si>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</si>
  <si>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</si>
  <si>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</si>
  <si>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</si>
  <si>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</si>
  <si>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</si>
  <si>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</si>
  <si>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</si>
  <si>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</si>
  <si>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</si>
  <si>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</si>
  <si>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</si>
  <si>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</si>
  <si>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</si>
  <si>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</si>
  <si>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</si>
  <si>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</si>
  <si>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</si>
  <si>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</si>
  <si>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</si>
  <si>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</si>
  <si>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</si>
  <si>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</si>
  <si>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</si>
  <si>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</si>
  <si>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</si>
  <si>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</si>
  <si>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</si>
  <si>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</si>
  <si>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</si>
  <si>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</si>
  <si>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</si>
  <si>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</si>
  <si>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</si>
  <si>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</si>
  <si>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</si>
  <si>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</si>
  <si>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</si>
  <si>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</si>
  <si>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</si>
  <si>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</si>
  <si>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</si>
  <si>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</si>
  <si>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</si>
  <si>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</si>
  <si>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</si>
  <si>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</si>
  <si>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</si>
  <si>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</si>
  <si>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</si>
  <si>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</si>
  <si>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</si>
  <si>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</si>
  <si>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</si>
  <si>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</si>
  <si>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</si>
  <si>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</si>
  <si>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</si>
  <si>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</si>
  <si>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</si>
  <si>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</si>
  <si>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</si>
  <si>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</si>
  <si>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</si>
  <si>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</si>
  <si>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</si>
  <si>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</si>
  <si>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</si>
  <si>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</si>
  <si>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</si>
  <si>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</si>
  <si>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</si>
  <si>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</si>
  <si>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</si>
  <si>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</si>
  <si>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</si>
  <si>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</si>
  <si>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</si>
  <si>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</si>
  <si>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</si>
  <si>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</si>
  <si>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</si>
  <si>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</si>
  <si>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</si>
  <si>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</si>
  <si>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</si>
  <si>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</si>
  <si>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</si>
  <si>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</si>
  <si>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</si>
  <si>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</si>
  <si>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</si>
  <si>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</si>
  <si>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</si>
  <si>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</si>
  <si>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</si>
  <si>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</si>
  <si>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</si>
  <si>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</si>
  <si>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</si>
  <si>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</si>
  <si>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</si>
  <si>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</si>
  <si>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</si>
  <si>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</si>
  <si>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</si>
  <si>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</si>
  <si>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</si>
  <si>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</si>
  <si>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</si>
  <si>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</si>
  <si>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</si>
  <si>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</si>
  <si>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</si>
  <si>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</si>
  <si>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</si>
  <si>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</si>
  <si>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</si>
  <si>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</si>
  <si>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</si>
  <si>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</si>
  <si>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</si>
  <si>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</si>
  <si>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</si>
  <si>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</si>
  <si>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</si>
  <si>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</si>
  <si>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</si>
  <si>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</si>
  <si>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</si>
  <si>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</si>
  <si>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</si>
  <si>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</si>
  <si>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</si>
  <si>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</si>
  <si>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</si>
  <si>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</si>
  <si>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</si>
  <si>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</si>
  <si>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</si>
  <si>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</si>
  <si>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</si>
  <si>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</si>
  <si>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</si>
  <si>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</si>
  <si>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</si>
  <si>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</si>
  <si>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</si>
  <si>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</si>
  <si>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</si>
  <si>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</si>
  <si>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</si>
  <si>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</si>
  <si>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</si>
  <si>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</si>
  <si>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</si>
  <si>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</si>
  <si>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</si>
  <si>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</si>
  <si>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</si>
  <si>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</si>
  <si>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</si>
  <si>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</si>
  <si>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</si>
  <si>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</si>
  <si>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</si>
  <si>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</si>
  <si>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</si>
  <si>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</si>
  <si>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</si>
  <si>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</si>
  <si>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</si>
  <si>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</si>
  <si>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</si>
  <si>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</si>
  <si>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</si>
  <si>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</si>
  <si>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</si>
  <si>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</si>
  <si>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</si>
  <si>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</si>
  <si>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</si>
  <si>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</si>
  <si>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</si>
  <si>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</si>
  <si>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</si>
  <si>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</si>
  <si>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</si>
  <si>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</si>
  <si>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</si>
  <si>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</si>
  <si>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</si>
  <si>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</si>
  <si>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</si>
  <si>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</si>
  <si>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</si>
  <si>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</si>
  <si>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</si>
  <si>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</si>
  <si>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</si>
  <si>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</si>
  <si>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</si>
  <si>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</si>
  <si>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</si>
  <si>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</si>
  <si>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</si>
  <si>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</si>
  <si>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</si>
  <si>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</si>
  <si>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</si>
  <si>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</si>
  <si>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</si>
  <si>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</si>
  <si>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</si>
  <si>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</si>
  <si>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</si>
  <si>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</si>
  <si>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</si>
  <si>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</si>
  <si>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</si>
  <si>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</si>
  <si>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</si>
  <si>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</si>
  <si>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</si>
  <si>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</si>
  <si>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</si>
  <si>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</si>
  <si>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</si>
  <si>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</si>
  <si>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</si>
  <si>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</si>
  <si>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</si>
  <si>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</si>
  <si>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</si>
  <si>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</si>
  <si>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</si>
  <si>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</si>
  <si>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</si>
  <si>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</si>
  <si>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</si>
  <si>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</si>
  <si>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</si>
  <si>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</si>
  <si>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</si>
  <si>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</si>
  <si>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</si>
  <si>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</si>
  <si>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</si>
  <si>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</si>
  <si>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</si>
  <si>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</si>
  <si>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</si>
  <si>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</si>
  <si>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</si>
  <si>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</si>
  <si>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</si>
  <si>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</si>
  <si>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</si>
  <si>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</si>
  <si>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</si>
  <si>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</si>
  <si>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</si>
  <si>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</si>
  <si>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</si>
  <si>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LV Cable Asset Replacement: Install 300 cable instead of using 185</t>
  </si>
  <si>
    <t>LV Cable Asset Replacement: Install LV 185 cable</t>
  </si>
  <si>
    <t>This the cost of our asset replacement programme for LV cable (as contained within BPDT table CV3).  Approximately 38% of the LV cable installed is 185mm.</t>
  </si>
  <si>
    <t>This is the cost of our asset replacement programme should 300mm cable be used instead of 185mm.</t>
  </si>
  <si>
    <t>This is the cost of our asset replacement programme based upon continuing the current size profile.</t>
  </si>
  <si>
    <t>This is the losses saving associated with uprating the cable.</t>
  </si>
  <si>
    <t>Option 1(i)</t>
  </si>
  <si>
    <t>Sensitivity Analysis: cost of larger size cable reduces by 30%</t>
  </si>
  <si>
    <t>1(i)</t>
  </si>
  <si>
    <t>This has been used to assess the impact if the material cost of the larger cable reduces by 30%</t>
  </si>
  <si>
    <t>Installing larger cables to run at lower rating is not cost effective based upon the losses saving alone.</t>
  </si>
  <si>
    <t>The installation of larger cable cannot be justified based upon losses, therefore WPD will continue to install cable of the required rating (i.e. not upsize)</t>
  </si>
  <si>
    <t>To demonstrate the effect upon losses of uprating LV cable by comparing installation of 300mm cable instead of 185mm in WPD West Midlands.</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</si>
</sst>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3">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0" fontId="4" fillId="5" borderId="3" xfId="1" applyNumberFormat="1" applyFont="1" applyFill="1" applyBorder="1" applyProtection="1">
      <protection locked="0"/>
    </xf>
    <xf numFmtId="0" fontId="4" fillId="0" borderId="26" xfId="0" applyFont="1" applyBorder="1" applyAlignment="1" applyProtection="1">
      <alignment vertical="center"/>
    </xf>
    <xf numFmtId="0" fontId="4" fillId="0" borderId="14" xfId="0" quotePrefix="1" applyFont="1" applyBorder="1" applyAlignment="1" applyProtection="1">
      <alignment vertical="center"/>
    </xf>
    <xf numFmtId="0" fontId="4" fillId="0" borderId="15" xfId="0" quotePrefix="1" applyFont="1" applyBorder="1" applyProtection="1"/>
    <xf numFmtId="0" fontId="4" fillId="0" borderId="13" xfId="0" quotePrefix="1" applyFont="1" applyBorder="1" applyAlignment="1" applyProtection="1">
      <alignment vertical="center" wrapText="1"/>
    </xf>
    <xf numFmtId="0" fontId="4" fillId="0" borderId="13" xfId="0" quotePrefix="1" applyFont="1" applyBorder="1" applyProtection="1"/>
    <xf numFmtId="0" fontId="4" fillId="0" borderId="14" xfId="0" quotePrefix="1" applyFont="1" applyBorder="1" applyProtection="1"/>
    <xf numFmtId="0" fontId="4" fillId="0" borderId="26" xfId="0" applyFont="1" applyBorder="1" applyProtection="1"/>
    <xf numFmtId="0" fontId="4" fillId="0" borderId="13" xfId="0" applyFont="1" applyBorder="1" applyProtection="1"/>
    <xf numFmtId="0" fontId="4" fillId="0" borderId="14" xfId="0" applyFont="1" applyBorder="1" applyProtection="1"/>
    <xf numFmtId="0" fontId="4" fillId="0" borderId="14" xfId="0" applyFont="1" applyFill="1" applyBorder="1" applyProtection="1"/>
    <xf numFmtId="0" fontId="5" fillId="0" borderId="15" xfId="0" applyFont="1" applyFill="1" applyBorder="1" applyProtection="1"/>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230</v>
      </c>
      <c r="C2" s="100" t="s">
        <v>238</v>
      </c>
      <c r="D2" s="100" t="s">
        <v>237</v>
      </c>
      <c r="E2" s="100" t="s">
        <v>231</v>
      </c>
    </row>
    <row r="3" spans="2:5" s="99" customFormat="1" ht="62.25" customHeight="1" x14ac:dyDescent="0.25">
      <c r="B3" s="101" t="s">
        <v>232</v>
      </c>
      <c r="C3" s="101" t="s">
        <v>235</v>
      </c>
      <c r="D3" s="101"/>
      <c r="E3" s="102" t="s">
        <v>236</v>
      </c>
    </row>
    <row r="4" spans="2:5" s="99" customFormat="1" ht="62.25" customHeight="1" x14ac:dyDescent="0.25">
      <c r="B4" s="101" t="s">
        <v>233</v>
      </c>
      <c r="C4" s="101" t="s">
        <v>239</v>
      </c>
      <c r="D4" s="103">
        <v>41352</v>
      </c>
      <c r="E4" s="101" t="s">
        <v>240</v>
      </c>
    </row>
    <row r="5" spans="2:5" s="99" customFormat="1" ht="84" customHeight="1" x14ac:dyDescent="0.25">
      <c r="B5" s="101" t="s">
        <v>234</v>
      </c>
      <c r="C5" s="101" t="s">
        <v>245</v>
      </c>
      <c r="D5" s="103" t="s">
        <v>241</v>
      </c>
      <c r="E5" s="101" t="s">
        <v>242</v>
      </c>
    </row>
    <row r="6" spans="2:5" ht="111" customHeight="1" x14ac:dyDescent="0.25">
      <c r="B6" s="104" t="s">
        <v>243</v>
      </c>
      <c r="C6" s="104" t="s">
        <v>244</v>
      </c>
      <c r="D6" s="105">
        <v>41380</v>
      </c>
      <c r="E6" s="104" t="s">
        <v>315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78</v>
      </c>
    </row>
    <row r="2" spans="2:3" x14ac:dyDescent="0.3">
      <c r="B2" s="25"/>
    </row>
    <row r="3" spans="2:3" x14ac:dyDescent="0.3">
      <c r="B3" s="25"/>
    </row>
    <row r="4" spans="2:3" x14ac:dyDescent="0.3">
      <c r="B4" s="88" t="s">
        <v>14</v>
      </c>
      <c r="C4" s="88" t="s">
        <v>26</v>
      </c>
    </row>
    <row r="5" spans="2:3" ht="45" x14ac:dyDescent="0.3">
      <c r="B5" s="95" t="s">
        <v>39</v>
      </c>
      <c r="C5" s="31" t="s">
        <v>97</v>
      </c>
    </row>
    <row r="6" spans="2:3" x14ac:dyDescent="0.3">
      <c r="B6" s="95" t="s">
        <v>219</v>
      </c>
      <c r="C6" s="31" t="s">
        <v>220</v>
      </c>
    </row>
    <row r="7" spans="2:3" ht="56.25" customHeight="1" x14ac:dyDescent="0.3">
      <c r="B7" s="96" t="s">
        <v>304</v>
      </c>
      <c r="C7" s="31" t="s">
        <v>338</v>
      </c>
    </row>
    <row r="8" spans="2:3" x14ac:dyDescent="0.3">
      <c r="B8" s="97" t="s">
        <v>305</v>
      </c>
      <c r="C8" s="31" t="s">
        <v>306</v>
      </c>
    </row>
    <row r="9" spans="2:3" ht="30" x14ac:dyDescent="0.3">
      <c r="B9" s="96" t="s">
        <v>226</v>
      </c>
      <c r="C9" s="31" t="s">
        <v>337</v>
      </c>
    </row>
    <row r="10" spans="2:3" x14ac:dyDescent="0.3">
      <c r="B10" s="97" t="s">
        <v>217</v>
      </c>
      <c r="C10" s="31" t="s">
        <v>218</v>
      </c>
    </row>
    <row r="12" spans="2:3" x14ac:dyDescent="0.3">
      <c r="B12" s="25" t="s">
        <v>24</v>
      </c>
    </row>
    <row r="13" spans="2:3" x14ac:dyDescent="0.3">
      <c r="B13" s="92" t="s">
        <v>25</v>
      </c>
    </row>
    <row r="14" spans="2:3" x14ac:dyDescent="0.3">
      <c r="B14" s="93" t="s">
        <v>219</v>
      </c>
    </row>
    <row r="15" spans="2:3" x14ac:dyDescent="0.3">
      <c r="B15" s="87" t="s">
        <v>225</v>
      </c>
    </row>
    <row r="16" spans="2:3" x14ac:dyDescent="0.3">
      <c r="B16" s="94" t="s">
        <v>221</v>
      </c>
    </row>
    <row r="17" spans="2:4" x14ac:dyDescent="0.3">
      <c r="B17" s="25"/>
    </row>
    <row r="18" spans="2:4" x14ac:dyDescent="0.3">
      <c r="B18" s="2" t="s">
        <v>65</v>
      </c>
    </row>
    <row r="19" spans="2:4" ht="19.5" customHeight="1" x14ac:dyDescent="0.3">
      <c r="B19" s="2" t="s">
        <v>222</v>
      </c>
    </row>
    <row r="20" spans="2:4" x14ac:dyDescent="0.3">
      <c r="B20" s="90" t="s">
        <v>227</v>
      </c>
    </row>
    <row r="21" spans="2:4" x14ac:dyDescent="0.3">
      <c r="B21" s="90" t="s">
        <v>228</v>
      </c>
    </row>
    <row r="22" spans="2:4" ht="25.5" customHeight="1" x14ac:dyDescent="0.3">
      <c r="B22" s="89" t="s">
        <v>99</v>
      </c>
    </row>
    <row r="23" spans="2:4" ht="10.5" customHeight="1" x14ac:dyDescent="0.3"/>
    <row r="24" spans="2:4" ht="24.75" customHeight="1" x14ac:dyDescent="0.3">
      <c r="B24" s="90" t="s">
        <v>223</v>
      </c>
      <c r="C24" s="90"/>
      <c r="D24" s="90"/>
    </row>
    <row r="25" spans="2:4" ht="26.25" customHeight="1" x14ac:dyDescent="0.3">
      <c r="B25" s="90" t="s">
        <v>316</v>
      </c>
      <c r="C25" s="90"/>
      <c r="D25" s="90"/>
    </row>
    <row r="26" spans="2:4" ht="32.25" customHeight="1" x14ac:dyDescent="0.3">
      <c r="B26" s="143" t="s">
        <v>224</v>
      </c>
      <c r="C26" s="143"/>
      <c r="D26" s="143"/>
    </row>
    <row r="28" spans="2:4" x14ac:dyDescent="0.3">
      <c r="B28" s="2" t="s">
        <v>98</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D15" sqref="D15:F15"/>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49" t="s">
        <v>353</v>
      </c>
      <c r="C2" s="150"/>
      <c r="D2" s="150"/>
      <c r="E2" s="150"/>
      <c r="F2" s="151"/>
      <c r="Z2" s="26" t="s">
        <v>80</v>
      </c>
    </row>
    <row r="3" spans="2:26" ht="24.75" customHeight="1" x14ac:dyDescent="0.3">
      <c r="B3" s="152"/>
      <c r="C3" s="153"/>
      <c r="D3" s="153"/>
      <c r="E3" s="153"/>
      <c r="F3" s="154"/>
    </row>
    <row r="4" spans="2:26" ht="18" customHeight="1" x14ac:dyDescent="0.3">
      <c r="B4" s="25" t="s">
        <v>79</v>
      </c>
      <c r="C4" s="27"/>
      <c r="D4" s="27"/>
      <c r="E4" s="27"/>
      <c r="F4" s="27"/>
    </row>
    <row r="5" spans="2:26" ht="24.75" customHeight="1" x14ac:dyDescent="0.3">
      <c r="B5" s="146"/>
      <c r="C5" s="147"/>
      <c r="D5" s="147"/>
      <c r="E5" s="147"/>
      <c r="F5" s="148"/>
    </row>
    <row r="6" spans="2:26" ht="13.5" customHeight="1" x14ac:dyDescent="0.3">
      <c r="B6" s="27"/>
      <c r="C6" s="27"/>
      <c r="D6" s="27"/>
      <c r="E6" s="27"/>
      <c r="F6" s="27"/>
    </row>
    <row r="7" spans="2:26" x14ac:dyDescent="0.3">
      <c r="B7" s="25" t="s">
        <v>50</v>
      </c>
    </row>
    <row r="8" spans="2:26" x14ac:dyDescent="0.3">
      <c r="B8" s="157" t="s">
        <v>27</v>
      </c>
      <c r="C8" s="158"/>
      <c r="D8" s="155" t="s">
        <v>30</v>
      </c>
      <c r="E8" s="155"/>
      <c r="F8" s="155"/>
    </row>
    <row r="9" spans="2:26" ht="22.5" customHeight="1" x14ac:dyDescent="0.3">
      <c r="B9" s="159" t="s">
        <v>303</v>
      </c>
      <c r="C9" s="160"/>
      <c r="D9" s="156" t="str">
        <f>'Baseline scenario'!$C$1</f>
        <v>LV Cable Asset Replacement: Install LV 185 cable</v>
      </c>
      <c r="E9" s="156"/>
      <c r="F9" s="156"/>
    </row>
    <row r="10" spans="2:26" ht="22.5" customHeight="1" x14ac:dyDescent="0.3">
      <c r="B10" s="144" t="s">
        <v>226</v>
      </c>
      <c r="C10" s="145"/>
      <c r="D10" s="146" t="str">
        <f>'Option 1'!$C$1</f>
        <v>LV Cable Asset Replacement: Install 300 cable instead of using 185</v>
      </c>
      <c r="E10" s="147"/>
      <c r="F10" s="148"/>
    </row>
    <row r="11" spans="2:26" ht="22.5" customHeight="1" x14ac:dyDescent="0.3">
      <c r="B11" s="144" t="s">
        <v>347</v>
      </c>
      <c r="C11" s="145"/>
      <c r="D11" s="146" t="str">
        <f>'Option 1(i)'!$C$1</f>
        <v>Sensitivity Analysis: cost of larger size cable reduces by 30%</v>
      </c>
      <c r="E11" s="147"/>
      <c r="F11" s="148"/>
    </row>
    <row r="12" spans="2:26" ht="22.5" customHeight="1" x14ac:dyDescent="0.3">
      <c r="B12" s="144"/>
      <c r="C12" s="145"/>
      <c r="D12" s="146"/>
      <c r="E12" s="147"/>
      <c r="F12" s="148"/>
    </row>
    <row r="13" spans="2:26" ht="22.5" customHeight="1" x14ac:dyDescent="0.3">
      <c r="B13" s="144"/>
      <c r="C13" s="145"/>
      <c r="D13" s="146"/>
      <c r="E13" s="147"/>
      <c r="F13" s="148"/>
    </row>
    <row r="14" spans="2:26" ht="22.5" customHeight="1" x14ac:dyDescent="0.3">
      <c r="B14" s="144"/>
      <c r="C14" s="145"/>
      <c r="D14" s="146"/>
      <c r="E14" s="147"/>
      <c r="F14" s="148"/>
    </row>
    <row r="15" spans="2:26" ht="22.5" customHeight="1" x14ac:dyDescent="0.3">
      <c r="B15" s="144"/>
      <c r="C15" s="145"/>
      <c r="D15" s="146"/>
      <c r="E15" s="147"/>
      <c r="F15" s="148"/>
    </row>
    <row r="16" spans="2:26" ht="22.5" customHeight="1" x14ac:dyDescent="0.3">
      <c r="B16" s="144"/>
      <c r="C16" s="145"/>
      <c r="D16" s="146"/>
      <c r="E16" s="147"/>
      <c r="F16" s="148"/>
    </row>
    <row r="17" spans="2:11" ht="22.5" customHeight="1" x14ac:dyDescent="0.3">
      <c r="B17" s="144"/>
      <c r="C17" s="145"/>
      <c r="D17" s="146"/>
      <c r="E17" s="147"/>
      <c r="F17" s="148"/>
    </row>
    <row r="18" spans="2:11" ht="22.5" customHeight="1" x14ac:dyDescent="0.3">
      <c r="B18" s="144"/>
      <c r="C18" s="145"/>
      <c r="D18" s="146"/>
      <c r="E18" s="147"/>
      <c r="F18" s="148"/>
    </row>
    <row r="19" spans="2:11" ht="22.5" customHeight="1" x14ac:dyDescent="0.3">
      <c r="B19" s="144"/>
      <c r="C19" s="145"/>
      <c r="D19" s="146"/>
      <c r="E19" s="147"/>
      <c r="F19" s="148"/>
    </row>
    <row r="20" spans="2:11" ht="22.5" customHeight="1" x14ac:dyDescent="0.3">
      <c r="B20" s="144"/>
      <c r="C20" s="145"/>
      <c r="D20" s="146"/>
      <c r="E20" s="147"/>
      <c r="F20" s="148"/>
    </row>
    <row r="21" spans="2:11" ht="22.5" customHeight="1" x14ac:dyDescent="0.3">
      <c r="B21" s="144"/>
      <c r="C21" s="145"/>
      <c r="D21" s="146"/>
      <c r="E21" s="147"/>
      <c r="F21" s="148"/>
    </row>
    <row r="22" spans="2:11" ht="22.5" customHeight="1" x14ac:dyDescent="0.3">
      <c r="B22" s="144"/>
      <c r="C22" s="145"/>
      <c r="D22" s="146"/>
      <c r="E22" s="147"/>
      <c r="F22" s="148"/>
    </row>
    <row r="23" spans="2:11" ht="22.5" customHeight="1" x14ac:dyDescent="0.3">
      <c r="B23" s="144"/>
      <c r="C23" s="145"/>
      <c r="D23" s="146"/>
      <c r="E23" s="147"/>
      <c r="F23" s="148"/>
    </row>
    <row r="24" spans="2:11" ht="12.75" customHeight="1" x14ac:dyDescent="0.3">
      <c r="B24" s="28"/>
      <c r="C24" s="28"/>
      <c r="D24" s="29"/>
      <c r="E24" s="29"/>
      <c r="F24" s="29"/>
    </row>
    <row r="25" spans="2:11" x14ac:dyDescent="0.3">
      <c r="B25" s="25" t="s">
        <v>51</v>
      </c>
    </row>
    <row r="26" spans="2:11" ht="38.25" customHeight="1" x14ac:dyDescent="0.3">
      <c r="B26" s="162" t="s">
        <v>48</v>
      </c>
      <c r="C26" s="164" t="s">
        <v>27</v>
      </c>
      <c r="D26" s="164" t="s">
        <v>28</v>
      </c>
      <c r="E26" s="164" t="s">
        <v>30</v>
      </c>
      <c r="F26" s="162" t="s">
        <v>31</v>
      </c>
      <c r="G26" s="161" t="s">
        <v>101</v>
      </c>
      <c r="H26" s="161"/>
      <c r="I26" s="161"/>
      <c r="J26" s="161"/>
      <c r="K26" s="161"/>
    </row>
    <row r="27" spans="2:11" x14ac:dyDescent="0.3">
      <c r="B27" s="163"/>
      <c r="C27" s="165"/>
      <c r="D27" s="165"/>
      <c r="E27" s="165"/>
      <c r="F27" s="163"/>
      <c r="G27" s="64" t="s">
        <v>102</v>
      </c>
      <c r="H27" s="64" t="s">
        <v>103</v>
      </c>
      <c r="I27" s="64" t="s">
        <v>104</v>
      </c>
      <c r="J27" s="64" t="s">
        <v>105</v>
      </c>
      <c r="K27" s="64" t="s">
        <v>106</v>
      </c>
    </row>
    <row r="28" spans="2:11" ht="45" x14ac:dyDescent="0.3">
      <c r="B28" s="30" t="s">
        <v>340</v>
      </c>
      <c r="C28" s="31" t="str">
        <f>D9</f>
        <v>LV Cable Asset Replacement: Install LV 185 cable</v>
      </c>
      <c r="D28" s="30" t="s">
        <v>29</v>
      </c>
      <c r="E28" s="31" t="s">
        <v>352</v>
      </c>
      <c r="F28" s="30" t="s">
        <v>160</v>
      </c>
      <c r="G28" s="65"/>
      <c r="H28" s="65"/>
      <c r="I28" s="65"/>
      <c r="J28" s="65"/>
      <c r="K28" s="30"/>
    </row>
    <row r="29" spans="2:11" ht="27.75" customHeight="1" x14ac:dyDescent="0.3">
      <c r="B29" s="30">
        <v>1</v>
      </c>
      <c r="C29" s="31" t="str">
        <f>D10</f>
        <v>LV Cable Asset Replacement: Install 300 cable instead of using 185</v>
      </c>
      <c r="D29" s="30" t="s">
        <v>80</v>
      </c>
      <c r="E29" s="31" t="s">
        <v>351</v>
      </c>
      <c r="F29" s="30"/>
      <c r="G29" s="65">
        <f>'Option 1'!$C$4</f>
        <v>-4.8200255121430238E-2</v>
      </c>
      <c r="H29" s="65">
        <f>'Option 1'!$C$5</f>
        <v>-6.323658884533423E-2</v>
      </c>
      <c r="I29" s="65">
        <f>'Option 1'!$C$6</f>
        <v>-7.317137138352664E-2</v>
      </c>
      <c r="J29" s="65">
        <f>'Option 1'!$C$7</f>
        <v>-8.315667790601397E-2</v>
      </c>
      <c r="K29" s="30"/>
    </row>
    <row r="30" spans="2:11" ht="27.75" customHeight="1" x14ac:dyDescent="0.3">
      <c r="B30" s="30" t="s">
        <v>349</v>
      </c>
      <c r="C30" s="31" t="str">
        <f>D11</f>
        <v>Sensitivity Analysis: cost of larger size cable reduces by 30%</v>
      </c>
      <c r="D30" s="30"/>
      <c r="E30" s="31" t="s">
        <v>350</v>
      </c>
      <c r="F30" s="30"/>
      <c r="G30" s="65">
        <f>'Option 1(i)'!$C$4</f>
        <v>-3.2285689234296491E-2</v>
      </c>
      <c r="H30" s="65">
        <f>'Option 1(i)'!$C$5</f>
        <v>-4.2811122841029392E-2</v>
      </c>
      <c r="I30" s="65">
        <f>'Option 1(i)'!$C$6</f>
        <v>-4.9765470617764172E-2</v>
      </c>
      <c r="J30" s="65">
        <f>'Option 1(i)'!$C$7</f>
        <v>-5.675518518350537E-2</v>
      </c>
      <c r="K30" s="30"/>
    </row>
    <row r="31" spans="2:11" ht="27.75" customHeight="1" x14ac:dyDescent="0.3">
      <c r="B31" s="30"/>
      <c r="C31" s="31"/>
      <c r="D31" s="30"/>
      <c r="E31" s="31"/>
      <c r="F31" s="30"/>
      <c r="G31" s="65"/>
      <c r="H31" s="65"/>
      <c r="I31" s="65"/>
      <c r="J31" s="65"/>
      <c r="K31" s="30"/>
    </row>
    <row r="32" spans="2:11" ht="27.75" customHeight="1" x14ac:dyDescent="0.3">
      <c r="B32" s="30"/>
      <c r="C32" s="31"/>
      <c r="D32" s="30"/>
      <c r="E32" s="31"/>
      <c r="F32" s="30"/>
      <c r="G32" s="65"/>
      <c r="H32" s="65"/>
      <c r="I32" s="65"/>
      <c r="J32" s="65"/>
      <c r="K32" s="30"/>
    </row>
    <row r="37" spans="2:2" x14ac:dyDescent="0.3">
      <c r="B37" s="2" t="s">
        <v>107</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K28">
    <cfRule type="expression" dxfId="4" priority="5">
      <formula>$D28="Adopted"</formula>
    </cfRule>
  </conditionalFormatting>
  <conditionalFormatting sqref="B29:C29 E29:K29 C30 G30:J30">
    <cfRule type="expression" dxfId="3" priority="4">
      <formula>$D29="Adopted"</formula>
    </cfRule>
  </conditionalFormatting>
  <conditionalFormatting sqref="B30 K30 D29 D31:D32 D30:F30">
    <cfRule type="expression" dxfId="2" priority="3">
      <formula>$D29="Adopted"</formula>
    </cfRule>
  </conditionalFormatting>
  <conditionalFormatting sqref="B31:C31 E31:K31">
    <cfRule type="expression" dxfId="1" priority="2">
      <formula>$D31="Adopted"</formula>
    </cfRule>
  </conditionalFormatting>
  <conditionalFormatting sqref="B32:C32 E32:K32">
    <cfRule type="expression" dxfId="0" priority="1">
      <formula>$D32="Adopted"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85</v>
      </c>
      <c r="C1" s="21"/>
      <c r="D1" s="21"/>
      <c r="E1" s="21"/>
      <c r="F1" s="32" t="s">
        <v>86</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c r="C3" s="131">
        <v>4.8300000000000003E-2</v>
      </c>
      <c r="D3" s="110" t="s">
        <v>296</v>
      </c>
      <c r="E3" s="21"/>
      <c r="F3" s="76"/>
      <c r="G3" s="128"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314</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66</v>
      </c>
      <c r="C6" s="23">
        <v>1.4999999999999999E-2</v>
      </c>
      <c r="D6" s="21"/>
      <c r="E6" s="21"/>
      <c r="F6" s="51" t="s">
        <v>204</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207</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205</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71</v>
      </c>
      <c r="C11" s="21"/>
      <c r="D11" s="21"/>
      <c r="E11" s="21"/>
      <c r="F11" s="51" t="s">
        <v>206</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72</v>
      </c>
      <c r="C12" s="21"/>
      <c r="D12" s="21"/>
      <c r="E12" s="21"/>
      <c r="F12" s="51" t="s">
        <v>312</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6" t="s">
        <v>74</v>
      </c>
      <c r="C13" s="167"/>
      <c r="D13" s="127"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8"/>
      <c r="C14" s="169"/>
      <c r="D14" s="42" t="s">
        <v>108</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70" t="s">
        <v>329</v>
      </c>
      <c r="C15" s="41" t="s">
        <v>322</v>
      </c>
      <c r="D15" s="126">
        <v>1.3408686121386491</v>
      </c>
      <c r="E15" s="21"/>
      <c r="F15" s="69" t="s">
        <v>91</v>
      </c>
      <c r="G15" s="38"/>
      <c r="H15" s="38"/>
      <c r="I15" s="75" t="s">
        <v>155</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70"/>
      <c r="C16" s="41" t="s">
        <v>323</v>
      </c>
      <c r="D16" s="126">
        <v>1.3004251926654264</v>
      </c>
      <c r="E16" s="82"/>
      <c r="F16" s="70" t="s">
        <v>156</v>
      </c>
      <c r="G16" s="38"/>
      <c r="H16" s="38"/>
      <c r="I16" s="75"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70"/>
      <c r="C17" s="41" t="s">
        <v>324</v>
      </c>
      <c r="D17" s="126">
        <v>1.2670349113192076</v>
      </c>
      <c r="E17" s="82"/>
      <c r="F17" s="69" t="s">
        <v>209</v>
      </c>
      <c r="G17" s="71"/>
      <c r="H17" s="71"/>
      <c r="I17" s="78" t="s">
        <v>203</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70"/>
      <c r="C18" s="41" t="s">
        <v>325</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0"/>
      <c r="C19" s="41" t="s">
        <v>326</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0"/>
      <c r="C20" s="41" t="s">
        <v>327</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0"/>
      <c r="C21" s="41" t="s">
        <v>252</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0"/>
      <c r="C22" s="41" t="s">
        <v>253</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0"/>
      <c r="C23" s="41" t="s">
        <v>73</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0"/>
      <c r="C24" s="41" t="s">
        <v>108</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317</v>
      </c>
    </row>
    <row r="28" spans="1:59" x14ac:dyDescent="0.3">
      <c r="B28" s="20" t="s">
        <v>249</v>
      </c>
      <c r="E28" s="73"/>
    </row>
    <row r="29" spans="1:59" x14ac:dyDescent="0.3">
      <c r="B29" s="20" t="s">
        <v>250</v>
      </c>
    </row>
    <row r="31" spans="1:59" x14ac:dyDescent="0.3">
      <c r="B31" s="20" t="str">
        <f>"Power sector emissions reduce by"&amp;" "&amp;ROUND($D$78,2)&amp;" g/kWh p.a. between now and 2030."</f>
        <v>Power sector emissions reduce by 14.5 g/kWh p.a. between now and 2030.</v>
      </c>
    </row>
    <row r="32" spans="1:59" x14ac:dyDescent="0.3">
      <c r="B32" s="20" t="s">
        <v>251</v>
      </c>
      <c r="H32" s="72"/>
    </row>
    <row r="33" spans="2:5" ht="47.25" customHeight="1" x14ac:dyDescent="0.3">
      <c r="D33" s="107" t="s">
        <v>292</v>
      </c>
    </row>
    <row r="34" spans="2:5" x14ac:dyDescent="0.3">
      <c r="B34" s="112" t="s">
        <v>246</v>
      </c>
      <c r="C34" s="20" t="s">
        <v>252</v>
      </c>
      <c r="D34" s="20">
        <f>0.58982*1000</f>
        <v>589.82000000000005</v>
      </c>
      <c r="E34" s="20" t="s">
        <v>293</v>
      </c>
    </row>
    <row r="35" spans="2:5" x14ac:dyDescent="0.3">
      <c r="B35" s="112" t="s">
        <v>247</v>
      </c>
      <c r="C35" s="20" t="s">
        <v>253</v>
      </c>
      <c r="D35" s="72">
        <f>D34-$D$78</f>
        <v>575.32450000000006</v>
      </c>
    </row>
    <row r="36" spans="2:5" x14ac:dyDescent="0.3">
      <c r="B36" s="112" t="s">
        <v>248</v>
      </c>
      <c r="C36" s="20" t="s">
        <v>73</v>
      </c>
      <c r="D36" s="72">
        <f t="shared" ref="D36:D73" si="2">D35-$D$78</f>
        <v>560.82900000000006</v>
      </c>
    </row>
    <row r="37" spans="2:5" x14ac:dyDescent="0.3">
      <c r="C37" s="20" t="s">
        <v>108</v>
      </c>
      <c r="D37" s="72">
        <f t="shared" si="2"/>
        <v>546.33350000000007</v>
      </c>
    </row>
    <row r="38" spans="2:5" x14ac:dyDescent="0.3">
      <c r="C38" s="20" t="s">
        <v>254</v>
      </c>
      <c r="D38" s="72">
        <f t="shared" si="2"/>
        <v>531.83800000000008</v>
      </c>
    </row>
    <row r="39" spans="2:5" x14ac:dyDescent="0.3">
      <c r="C39" s="20" t="s">
        <v>255</v>
      </c>
      <c r="D39" s="72">
        <f t="shared" si="2"/>
        <v>517.34250000000009</v>
      </c>
    </row>
    <row r="40" spans="2:5" x14ac:dyDescent="0.3">
      <c r="C40" s="20" t="s">
        <v>256</v>
      </c>
      <c r="D40" s="72">
        <f t="shared" si="2"/>
        <v>502.84700000000009</v>
      </c>
    </row>
    <row r="41" spans="2:5" x14ac:dyDescent="0.3">
      <c r="C41" s="20" t="s">
        <v>257</v>
      </c>
      <c r="D41" s="72">
        <f t="shared" si="2"/>
        <v>488.3515000000001</v>
      </c>
    </row>
    <row r="42" spans="2:5" x14ac:dyDescent="0.3">
      <c r="C42" s="20" t="s">
        <v>258</v>
      </c>
      <c r="D42" s="72">
        <f t="shared" si="2"/>
        <v>473.85600000000011</v>
      </c>
    </row>
    <row r="43" spans="2:5" x14ac:dyDescent="0.3">
      <c r="C43" s="20" t="s">
        <v>259</v>
      </c>
      <c r="D43" s="72">
        <f t="shared" si="2"/>
        <v>459.36050000000012</v>
      </c>
    </row>
    <row r="44" spans="2:5" x14ac:dyDescent="0.3">
      <c r="C44" s="20" t="s">
        <v>260</v>
      </c>
      <c r="D44" s="72">
        <f t="shared" si="2"/>
        <v>444.86500000000012</v>
      </c>
    </row>
    <row r="45" spans="2:5" x14ac:dyDescent="0.3">
      <c r="C45" s="20" t="s">
        <v>261</v>
      </c>
      <c r="D45" s="72">
        <f t="shared" si="2"/>
        <v>430.36950000000013</v>
      </c>
    </row>
    <row r="46" spans="2:5" x14ac:dyDescent="0.3">
      <c r="C46" s="20" t="s">
        <v>262</v>
      </c>
      <c r="D46" s="72">
        <f t="shared" si="2"/>
        <v>415.87400000000014</v>
      </c>
    </row>
    <row r="47" spans="2:5" x14ac:dyDescent="0.3">
      <c r="C47" s="20" t="s">
        <v>263</v>
      </c>
      <c r="D47" s="72">
        <f t="shared" si="2"/>
        <v>401.37850000000014</v>
      </c>
    </row>
    <row r="48" spans="2:5" x14ac:dyDescent="0.3">
      <c r="C48" s="20" t="s">
        <v>264</v>
      </c>
      <c r="D48" s="72">
        <f t="shared" si="2"/>
        <v>386.88300000000015</v>
      </c>
    </row>
    <row r="49" spans="3:4" x14ac:dyDescent="0.3">
      <c r="C49" s="20" t="s">
        <v>265</v>
      </c>
      <c r="D49" s="72">
        <f t="shared" si="2"/>
        <v>372.38750000000016</v>
      </c>
    </row>
    <row r="50" spans="3:4" x14ac:dyDescent="0.3">
      <c r="C50" s="20" t="s">
        <v>266</v>
      </c>
      <c r="D50" s="72">
        <f t="shared" si="2"/>
        <v>357.89200000000017</v>
      </c>
    </row>
    <row r="51" spans="3:4" x14ac:dyDescent="0.3">
      <c r="C51" s="20" t="s">
        <v>267</v>
      </c>
      <c r="D51" s="72">
        <f t="shared" si="2"/>
        <v>343.39650000000017</v>
      </c>
    </row>
    <row r="52" spans="3:4" x14ac:dyDescent="0.3">
      <c r="C52" s="20" t="s">
        <v>268</v>
      </c>
      <c r="D52" s="72">
        <f t="shared" si="2"/>
        <v>328.90100000000018</v>
      </c>
    </row>
    <row r="53" spans="3:4" x14ac:dyDescent="0.3">
      <c r="C53" s="20" t="s">
        <v>269</v>
      </c>
      <c r="D53" s="72">
        <f t="shared" si="2"/>
        <v>314.40550000000019</v>
      </c>
    </row>
    <row r="54" spans="3:4" x14ac:dyDescent="0.3">
      <c r="C54" s="20" t="s">
        <v>270</v>
      </c>
      <c r="D54" s="72">
        <f t="shared" si="2"/>
        <v>299.9100000000002</v>
      </c>
    </row>
    <row r="55" spans="3:4" x14ac:dyDescent="0.3">
      <c r="C55" s="20" t="s">
        <v>271</v>
      </c>
      <c r="D55" s="72">
        <f t="shared" si="2"/>
        <v>285.4145000000002</v>
      </c>
    </row>
    <row r="56" spans="3:4" x14ac:dyDescent="0.3">
      <c r="C56" s="20" t="s">
        <v>272</v>
      </c>
      <c r="D56" s="72">
        <f t="shared" si="2"/>
        <v>270.91900000000021</v>
      </c>
    </row>
    <row r="57" spans="3:4" x14ac:dyDescent="0.3">
      <c r="C57" s="20" t="s">
        <v>273</v>
      </c>
      <c r="D57" s="72">
        <f t="shared" si="2"/>
        <v>256.42350000000022</v>
      </c>
    </row>
    <row r="58" spans="3:4" x14ac:dyDescent="0.3">
      <c r="C58" s="20" t="s">
        <v>274</v>
      </c>
      <c r="D58" s="72">
        <f t="shared" si="2"/>
        <v>241.92800000000022</v>
      </c>
    </row>
    <row r="59" spans="3:4" x14ac:dyDescent="0.3">
      <c r="C59" s="20" t="s">
        <v>275</v>
      </c>
      <c r="D59" s="72">
        <f t="shared" si="2"/>
        <v>227.43250000000023</v>
      </c>
    </row>
    <row r="60" spans="3:4" x14ac:dyDescent="0.3">
      <c r="C60" s="20" t="s">
        <v>276</v>
      </c>
      <c r="D60" s="72">
        <f t="shared" si="2"/>
        <v>212.93700000000024</v>
      </c>
    </row>
    <row r="61" spans="3:4" x14ac:dyDescent="0.3">
      <c r="C61" s="20" t="s">
        <v>277</v>
      </c>
      <c r="D61" s="72">
        <f t="shared" si="2"/>
        <v>198.44150000000025</v>
      </c>
    </row>
    <row r="62" spans="3:4" x14ac:dyDescent="0.3">
      <c r="C62" s="20" t="s">
        <v>278</v>
      </c>
      <c r="D62" s="72">
        <f t="shared" si="2"/>
        <v>183.94600000000025</v>
      </c>
    </row>
    <row r="63" spans="3:4" x14ac:dyDescent="0.3">
      <c r="C63" s="20" t="s">
        <v>279</v>
      </c>
      <c r="D63" s="72">
        <f t="shared" si="2"/>
        <v>169.45050000000026</v>
      </c>
    </row>
    <row r="64" spans="3:4" x14ac:dyDescent="0.3">
      <c r="C64" s="20" t="s">
        <v>280</v>
      </c>
      <c r="D64" s="72">
        <f t="shared" si="2"/>
        <v>154.95500000000027</v>
      </c>
    </row>
    <row r="65" spans="3:5" x14ac:dyDescent="0.3">
      <c r="C65" s="20" t="s">
        <v>281</v>
      </c>
      <c r="D65" s="72">
        <f t="shared" si="2"/>
        <v>140.45950000000028</v>
      </c>
    </row>
    <row r="66" spans="3:5" x14ac:dyDescent="0.3">
      <c r="C66" s="20" t="s">
        <v>282</v>
      </c>
      <c r="D66" s="72">
        <f t="shared" si="2"/>
        <v>125.96400000000027</v>
      </c>
    </row>
    <row r="67" spans="3:5" x14ac:dyDescent="0.3">
      <c r="C67" s="20" t="s">
        <v>283</v>
      </c>
      <c r="D67" s="72">
        <f t="shared" si="2"/>
        <v>111.46850000000026</v>
      </c>
    </row>
    <row r="68" spans="3:5" x14ac:dyDescent="0.3">
      <c r="C68" s="20" t="s">
        <v>284</v>
      </c>
      <c r="D68" s="72">
        <f t="shared" si="2"/>
        <v>96.973000000000255</v>
      </c>
    </row>
    <row r="69" spans="3:5" x14ac:dyDescent="0.3">
      <c r="C69" s="20" t="s">
        <v>285</v>
      </c>
      <c r="D69" s="72">
        <f t="shared" si="2"/>
        <v>82.477500000000248</v>
      </c>
    </row>
    <row r="70" spans="3:5" x14ac:dyDescent="0.3">
      <c r="C70" s="20" t="s">
        <v>286</v>
      </c>
      <c r="D70" s="72">
        <f t="shared" si="2"/>
        <v>67.982000000000241</v>
      </c>
    </row>
    <row r="71" spans="3:5" x14ac:dyDescent="0.3">
      <c r="C71" s="20" t="s">
        <v>287</v>
      </c>
      <c r="D71" s="72">
        <f t="shared" si="2"/>
        <v>53.486500000000241</v>
      </c>
    </row>
    <row r="72" spans="3:5" x14ac:dyDescent="0.3">
      <c r="C72" s="20" t="s">
        <v>288</v>
      </c>
      <c r="D72" s="72">
        <f t="shared" si="2"/>
        <v>38.991000000000241</v>
      </c>
    </row>
    <row r="73" spans="3:5" x14ac:dyDescent="0.3">
      <c r="C73" s="20" t="s">
        <v>289</v>
      </c>
      <c r="D73" s="72">
        <f t="shared" si="2"/>
        <v>24.495500000000241</v>
      </c>
    </row>
    <row r="74" spans="3:5" x14ac:dyDescent="0.3">
      <c r="C74" s="20" t="s">
        <v>290</v>
      </c>
      <c r="D74" s="72">
        <v>10</v>
      </c>
    </row>
    <row r="75" spans="3:5" x14ac:dyDescent="0.3">
      <c r="C75" s="20" t="s">
        <v>291</v>
      </c>
      <c r="D75" s="72">
        <f>D73-D78</f>
        <v>10.00000000000024</v>
      </c>
      <c r="E75" s="20" t="s">
        <v>294</v>
      </c>
    </row>
    <row r="78" spans="3:5" x14ac:dyDescent="0.3">
      <c r="D78" s="108">
        <f>(D34-D74)/40</f>
        <v>14.495500000000002</v>
      </c>
      <c r="E78" s="20" t="s">
        <v>295</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339</v>
      </c>
      <c r="C1" s="3" t="s">
        <v>342</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5" t="s">
        <v>11</v>
      </c>
      <c r="B7" s="61" t="s">
        <v>160</v>
      </c>
      <c r="C7" s="60"/>
      <c r="D7" s="61" t="s">
        <v>40</v>
      </c>
      <c r="E7" s="62">
        <v>-0.73640000000000005</v>
      </c>
      <c r="F7" s="62">
        <v>-0.72899999999999998</v>
      </c>
      <c r="G7" s="62">
        <v>-0.7208</v>
      </c>
      <c r="H7" s="62">
        <v>-0.71319999999999995</v>
      </c>
      <c r="I7" s="62">
        <v>-0.7056</v>
      </c>
      <c r="J7" s="62">
        <v>-0.69820000000000004</v>
      </c>
      <c r="K7" s="62">
        <v>-0.69059999999999999</v>
      </c>
      <c r="L7" s="62">
        <v>-0.68279999999999996</v>
      </c>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76"/>
      <c r="B8" s="61" t="s">
        <v>197</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6"/>
      <c r="B9" s="61" t="s">
        <v>197</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6"/>
      <c r="B10" s="61" t="s">
        <v>197</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6"/>
      <c r="B11" s="61" t="s">
        <v>197</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7"/>
      <c r="B12" s="124" t="s">
        <v>196</v>
      </c>
      <c r="C12" s="58"/>
      <c r="D12" s="125" t="s">
        <v>40</v>
      </c>
      <c r="E12" s="59">
        <f>SUM(E7:E11)</f>
        <v>-0.73640000000000005</v>
      </c>
      <c r="F12" s="59">
        <f t="shared" ref="F12:AW12" si="0">SUM(F7:F11)</f>
        <v>-0.72899999999999998</v>
      </c>
      <c r="G12" s="59">
        <f t="shared" si="0"/>
        <v>-0.7208</v>
      </c>
      <c r="H12" s="59">
        <f t="shared" si="0"/>
        <v>-0.71319999999999995</v>
      </c>
      <c r="I12" s="59">
        <f t="shared" si="0"/>
        <v>-0.7056</v>
      </c>
      <c r="J12" s="59">
        <f t="shared" si="0"/>
        <v>-0.69820000000000004</v>
      </c>
      <c r="K12" s="59">
        <f t="shared" si="0"/>
        <v>-0.69059999999999999</v>
      </c>
      <c r="L12" s="59">
        <f t="shared" si="0"/>
        <v>-0.68279999999999996</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x14ac:dyDescent="0.3">
      <c r="A13" s="171"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72"/>
      <c r="B14" s="9" t="s">
        <v>201</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72"/>
      <c r="B15" s="9" t="s">
        <v>297</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72"/>
      <c r="B16" s="9" t="s">
        <v>298</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72"/>
      <c r="B17" s="4" t="s">
        <v>202</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72"/>
      <c r="B18" s="9" t="s">
        <v>69</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72"/>
      <c r="B19" s="9" t="s">
        <v>70</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72"/>
      <c r="B20" s="4" t="s">
        <v>83</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72"/>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72"/>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72"/>
      <c r="B23" s="9" t="s">
        <v>210</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73"/>
      <c r="B24" s="13" t="s">
        <v>100</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216</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4" t="s">
        <v>307</v>
      </c>
      <c r="B29" s="4" t="s">
        <v>211</v>
      </c>
      <c r="D29" s="4" t="s">
        <v>87</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4"/>
      <c r="B30" s="4" t="s">
        <v>212</v>
      </c>
      <c r="D30" s="4" t="s">
        <v>89</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4"/>
      <c r="B31" s="4" t="s">
        <v>213</v>
      </c>
      <c r="D31" s="4" t="s">
        <v>208</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174"/>
      <c r="B32" s="4" t="s">
        <v>214</v>
      </c>
      <c r="D32" s="4" t="s">
        <v>88</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174"/>
      <c r="B33" s="4" t="s">
        <v>331</v>
      </c>
      <c r="D33" s="4" t="s">
        <v>89</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4"/>
      <c r="B34" s="4" t="s">
        <v>332</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74"/>
      <c r="B35" s="4" t="s">
        <v>333</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74"/>
      <c r="B36" s="4" t="s">
        <v>215</v>
      </c>
      <c r="D36" s="4" t="s">
        <v>90</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334</v>
      </c>
    </row>
    <row r="40" spans="1:56" x14ac:dyDescent="0.3">
      <c r="B40" s="129" t="s">
        <v>154</v>
      </c>
    </row>
    <row r="41" spans="1:56" x14ac:dyDescent="0.3">
      <c r="B41" s="4" t="s">
        <v>318</v>
      </c>
    </row>
    <row r="42" spans="1:56" x14ac:dyDescent="0.3">
      <c r="B42" s="4" t="s">
        <v>335</v>
      </c>
    </row>
    <row r="43" spans="1:56" ht="16.5" x14ac:dyDescent="0.3">
      <c r="A43" s="85">
        <v>2</v>
      </c>
      <c r="B43" s="69" t="s">
        <v>153</v>
      </c>
    </row>
    <row r="48" spans="1:56" x14ac:dyDescent="0.3">
      <c r="C48" s="36"/>
    </row>
    <row r="113" spans="2:2" x14ac:dyDescent="0.3">
      <c r="B113" s="4" t="s">
        <v>197</v>
      </c>
    </row>
    <row r="114" spans="2:2" x14ac:dyDescent="0.3">
      <c r="B114" s="4" t="s">
        <v>196</v>
      </c>
    </row>
    <row r="115" spans="2:2" x14ac:dyDescent="0.3">
      <c r="B115" s="4" t="s">
        <v>319</v>
      </c>
    </row>
    <row r="116" spans="2:2" x14ac:dyDescent="0.3">
      <c r="B116" s="4" t="s">
        <v>157</v>
      </c>
    </row>
    <row r="117" spans="2:2" x14ac:dyDescent="0.3">
      <c r="B117" s="4" t="s">
        <v>158</v>
      </c>
    </row>
    <row r="118" spans="2:2" x14ac:dyDescent="0.3">
      <c r="B118" s="4" t="s">
        <v>159</v>
      </c>
    </row>
    <row r="119" spans="2:2" x14ac:dyDescent="0.3">
      <c r="B119" s="4" t="s">
        <v>160</v>
      </c>
    </row>
    <row r="120" spans="2:2" x14ac:dyDescent="0.3">
      <c r="B120" s="4" t="s">
        <v>161</v>
      </c>
    </row>
    <row r="121" spans="2:2" x14ac:dyDescent="0.3">
      <c r="B121" s="4" t="s">
        <v>162</v>
      </c>
    </row>
    <row r="122" spans="2:2" x14ac:dyDescent="0.3">
      <c r="B122" s="4" t="s">
        <v>163</v>
      </c>
    </row>
    <row r="123" spans="2:2" x14ac:dyDescent="0.3">
      <c r="B123" s="4" t="s">
        <v>164</v>
      </c>
    </row>
    <row r="124" spans="2:2" x14ac:dyDescent="0.3">
      <c r="B124" s="4" t="s">
        <v>165</v>
      </c>
    </row>
    <row r="125" spans="2:2" x14ac:dyDescent="0.3">
      <c r="B125" s="4" t="s">
        <v>198</v>
      </c>
    </row>
    <row r="126" spans="2:2" x14ac:dyDescent="0.3">
      <c r="B126" s="4" t="s">
        <v>166</v>
      </c>
    </row>
    <row r="127" spans="2:2" x14ac:dyDescent="0.3">
      <c r="B127" s="4" t="s">
        <v>167</v>
      </c>
    </row>
    <row r="128" spans="2:2" x14ac:dyDescent="0.3">
      <c r="B128" s="4" t="s">
        <v>168</v>
      </c>
    </row>
    <row r="129" spans="2:2" x14ac:dyDescent="0.3">
      <c r="B129" s="4" t="s">
        <v>169</v>
      </c>
    </row>
    <row r="130" spans="2:2" x14ac:dyDescent="0.3">
      <c r="B130" s="4" t="s">
        <v>170</v>
      </c>
    </row>
    <row r="131" spans="2:2" x14ac:dyDescent="0.3">
      <c r="B131" s="4" t="s">
        <v>171</v>
      </c>
    </row>
    <row r="132" spans="2:2" x14ac:dyDescent="0.3">
      <c r="B132" s="4" t="s">
        <v>172</v>
      </c>
    </row>
    <row r="133" spans="2:2" x14ac:dyDescent="0.3">
      <c r="B133" s="4" t="s">
        <v>173</v>
      </c>
    </row>
    <row r="134" spans="2:2" x14ac:dyDescent="0.3">
      <c r="B134" s="4" t="s">
        <v>174</v>
      </c>
    </row>
    <row r="135" spans="2:2" x14ac:dyDescent="0.3">
      <c r="B135" s="4" t="s">
        <v>199</v>
      </c>
    </row>
    <row r="136" spans="2:2" x14ac:dyDescent="0.3">
      <c r="B136" s="4" t="s">
        <v>200</v>
      </c>
    </row>
    <row r="137" spans="2:2" x14ac:dyDescent="0.3">
      <c r="B137" s="4" t="s">
        <v>175</v>
      </c>
    </row>
    <row r="138" spans="2:2" x14ac:dyDescent="0.3">
      <c r="B138" s="4" t="s">
        <v>176</v>
      </c>
    </row>
    <row r="139" spans="2:2" x14ac:dyDescent="0.3">
      <c r="B139" s="4" t="s">
        <v>177</v>
      </c>
    </row>
    <row r="140" spans="2:2" x14ac:dyDescent="0.3">
      <c r="B140" s="4" t="s">
        <v>178</v>
      </c>
    </row>
    <row r="141" spans="2:2" x14ac:dyDescent="0.3">
      <c r="B141" s="4" t="s">
        <v>179</v>
      </c>
    </row>
    <row r="142" spans="2:2" x14ac:dyDescent="0.3">
      <c r="B142" s="4" t="s">
        <v>180</v>
      </c>
    </row>
    <row r="143" spans="2:2" x14ac:dyDescent="0.3">
      <c r="B143" s="4" t="s">
        <v>181</v>
      </c>
    </row>
    <row r="144" spans="2:2" x14ac:dyDescent="0.3">
      <c r="B144" s="4" t="s">
        <v>182</v>
      </c>
    </row>
    <row r="145" spans="2:2" x14ac:dyDescent="0.3">
      <c r="B145" s="4" t="s">
        <v>183</v>
      </c>
    </row>
    <row r="146" spans="2:2" x14ac:dyDescent="0.3">
      <c r="B146" s="4" t="s">
        <v>184</v>
      </c>
    </row>
    <row r="147" spans="2:2" x14ac:dyDescent="0.3">
      <c r="B147" s="4" t="s">
        <v>185</v>
      </c>
    </row>
    <row r="148" spans="2:2" x14ac:dyDescent="0.3">
      <c r="B148" s="4" t="s">
        <v>186</v>
      </c>
    </row>
    <row r="149" spans="2:2" x14ac:dyDescent="0.3">
      <c r="B149" s="4" t="s">
        <v>187</v>
      </c>
    </row>
    <row r="150" spans="2:2" x14ac:dyDescent="0.3">
      <c r="B150" s="4" t="s">
        <v>188</v>
      </c>
    </row>
    <row r="151" spans="2:2" x14ac:dyDescent="0.3">
      <c r="B151" s="4" t="s">
        <v>189</v>
      </c>
    </row>
    <row r="152" spans="2:2" x14ac:dyDescent="0.3">
      <c r="B152" s="4" t="s">
        <v>190</v>
      </c>
    </row>
    <row r="153" spans="2:2" x14ac:dyDescent="0.3">
      <c r="B153" s="4" t="s">
        <v>191</v>
      </c>
    </row>
    <row r="154" spans="2:2" x14ac:dyDescent="0.3">
      <c r="B154" s="4" t="s">
        <v>192</v>
      </c>
    </row>
    <row r="155" spans="2:2" x14ac:dyDescent="0.3">
      <c r="B155" s="4" t="s">
        <v>193</v>
      </c>
    </row>
    <row r="156" spans="2:2" x14ac:dyDescent="0.3">
      <c r="B156" s="4" t="s">
        <v>194</v>
      </c>
    </row>
    <row r="157" spans="2:2" x14ac:dyDescent="0.3">
      <c r="B157" s="4" t="s">
        <v>195</v>
      </c>
    </row>
  </sheetData>
  <mergeCells count="3">
    <mergeCell ref="A13:A24"/>
    <mergeCell ref="A29:A36"/>
    <mergeCell ref="A7:A12"/>
  </mergeCells>
  <dataValidations count="1">
    <dataValidation type="list" allowBlank="1" showInputMessage="1" showErrorMessage="1" sqref="B7:B12">
      <formula1>$B$113:$B$159</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A5" sqref="A5:C10"/>
    </sheetView>
  </sheetViews>
  <sheetFormatPr defaultRowHeight="15" x14ac:dyDescent="0.25"/>
  <cols>
    <col min="1" max="1" width="5.85546875" customWidth="1"/>
    <col min="2" max="2" width="15.7109375" bestFit="1" customWidth="1"/>
    <col min="3" max="3" width="73.42578125" customWidth="1"/>
  </cols>
  <sheetData>
    <row r="1" spans="1:3" ht="18.75" x14ac:dyDescent="0.3">
      <c r="A1" s="1" t="s">
        <v>302</v>
      </c>
    </row>
    <row r="2" spans="1:3" x14ac:dyDescent="0.25">
      <c r="A2" t="s">
        <v>77</v>
      </c>
    </row>
    <row r="4" spans="1:3" ht="15.75" thickBot="1" x14ac:dyDescent="0.3"/>
    <row r="5" spans="1:3" ht="30" x14ac:dyDescent="0.25">
      <c r="A5" s="178" t="s">
        <v>11</v>
      </c>
      <c r="B5" s="132" t="s">
        <v>160</v>
      </c>
      <c r="C5" s="135" t="s">
        <v>343</v>
      </c>
    </row>
    <row r="6" spans="1:3" x14ac:dyDescent="0.25">
      <c r="A6" s="179"/>
      <c r="B6" s="61" t="s">
        <v>197</v>
      </c>
      <c r="C6" s="133"/>
    </row>
    <row r="7" spans="1:3" x14ac:dyDescent="0.25">
      <c r="A7" s="179"/>
      <c r="B7" s="61" t="s">
        <v>197</v>
      </c>
      <c r="C7" s="133"/>
    </row>
    <row r="8" spans="1:3" x14ac:dyDescent="0.25">
      <c r="A8" s="179"/>
      <c r="B8" s="61" t="s">
        <v>197</v>
      </c>
      <c r="C8" s="133"/>
    </row>
    <row r="9" spans="1:3" x14ac:dyDescent="0.25">
      <c r="A9" s="179"/>
      <c r="B9" s="61" t="s">
        <v>197</v>
      </c>
      <c r="C9" s="133"/>
    </row>
    <row r="10" spans="1:3" ht="16.5" thickBot="1" x14ac:dyDescent="0.35">
      <c r="A10" s="180"/>
      <c r="B10" s="124" t="s">
        <v>196</v>
      </c>
      <c r="C10" s="134"/>
    </row>
  </sheetData>
  <mergeCells count="1">
    <mergeCell ref="A5:A10"/>
  </mergeCells>
  <dataValidations count="1">
    <dataValidation type="list" allowBlank="1" showInputMessage="1" showErrorMessage="1" sqref="B5: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-4.8200255121430238E-2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-6.323658884533423E-2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-7.317137138352664E-2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-8.315667790601397E-2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5" t="s">
        <v>11</v>
      </c>
      <c r="B13" s="61" t="s">
        <v>160</v>
      </c>
      <c r="C13" s="60"/>
      <c r="D13" s="61" t="s">
        <v>40</v>
      </c>
      <c r="E13" s="62">
        <v>-0.747359</v>
      </c>
      <c r="F13" s="62">
        <v>-0.73995899999999992</v>
      </c>
      <c r="G13" s="62">
        <v>-0.73175899999999994</v>
      </c>
      <c r="H13" s="62">
        <v>-0.72415899999999989</v>
      </c>
      <c r="I13" s="62">
        <v>-0.71655899999999995</v>
      </c>
      <c r="J13" s="62">
        <v>-0.70915899999999998</v>
      </c>
      <c r="K13" s="62">
        <v>-0.70155899999999993</v>
      </c>
      <c r="L13" s="62">
        <v>-0.6937589999999999</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6"/>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6"/>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6"/>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6"/>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7"/>
      <c r="B18" s="124" t="s">
        <v>196</v>
      </c>
      <c r="C18" s="130"/>
      <c r="D18" s="125" t="s">
        <v>40</v>
      </c>
      <c r="E18" s="59">
        <f>SUM(E13:E17)</f>
        <v>-0.747359</v>
      </c>
      <c r="F18" s="59">
        <f t="shared" ref="F18:AW18" si="0">SUM(F13:F17)</f>
        <v>-0.73995899999999992</v>
      </c>
      <c r="G18" s="59">
        <f t="shared" si="0"/>
        <v>-0.73175899999999994</v>
      </c>
      <c r="H18" s="59">
        <f t="shared" si="0"/>
        <v>-0.72415899999999989</v>
      </c>
      <c r="I18" s="59">
        <f t="shared" si="0"/>
        <v>-0.71655899999999995</v>
      </c>
      <c r="J18" s="59">
        <f t="shared" si="0"/>
        <v>-0.70915899999999998</v>
      </c>
      <c r="K18" s="59">
        <f t="shared" si="0"/>
        <v>-0.70155899999999993</v>
      </c>
      <c r="L18" s="59">
        <f t="shared" si="0"/>
        <v>-0.6937589999999999</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1" t="s">
        <v>300</v>
      </c>
      <c r="B19" s="61" t="s">
        <v>160</v>
      </c>
      <c r="C19" s="8"/>
      <c r="D19" s="9" t="s">
        <v>40</v>
      </c>
      <c r="E19" s="33">
        <f>-'Baseline scenario'!E7</f>
        <v>0.73640000000000005</v>
      </c>
      <c r="F19" s="33">
        <f>-'Baseline scenario'!F7</f>
        <v>0.72899999999999998</v>
      </c>
      <c r="G19" s="33">
        <f>-'Baseline scenario'!G7</f>
        <v>0.7208</v>
      </c>
      <c r="H19" s="33">
        <f>-'Baseline scenario'!H7</f>
        <v>0.71319999999999995</v>
      </c>
      <c r="I19" s="33">
        <f>-'Baseline scenario'!I7</f>
        <v>0.7056</v>
      </c>
      <c r="J19" s="33">
        <f>-'Baseline scenario'!J7</f>
        <v>0.69820000000000004</v>
      </c>
      <c r="K19" s="33">
        <f>-'Baseline scenario'!K7</f>
        <v>0.69059999999999999</v>
      </c>
      <c r="L19" s="33">
        <f>-'Baseline scenario'!L7</f>
        <v>0.68279999999999996</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1"/>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7">
        <f>SUM(E19:E24)</f>
        <v>0.73640000000000005</v>
      </c>
      <c r="F25" s="67">
        <f t="shared" ref="F25:BD25" si="1">SUM(F19:F24)</f>
        <v>0.72899999999999998</v>
      </c>
      <c r="G25" s="67">
        <f t="shared" si="1"/>
        <v>0.7208</v>
      </c>
      <c r="H25" s="67">
        <f t="shared" si="1"/>
        <v>0.71319999999999995</v>
      </c>
      <c r="I25" s="67">
        <f t="shared" si="1"/>
        <v>0.7056</v>
      </c>
      <c r="J25" s="67">
        <f t="shared" si="1"/>
        <v>0.69820000000000004</v>
      </c>
      <c r="K25" s="67">
        <f t="shared" si="1"/>
        <v>0.69059999999999999</v>
      </c>
      <c r="L25" s="67">
        <f t="shared" si="1"/>
        <v>0.68279999999999996</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-1.0958999999999941E-2</v>
      </c>
      <c r="F26" s="59">
        <f t="shared" ref="F26:BD26" si="2">F18+F25</f>
        <v>-1.0958999999999941E-2</v>
      </c>
      <c r="G26" s="59">
        <f t="shared" si="2"/>
        <v>-1.0958999999999941E-2</v>
      </c>
      <c r="H26" s="59">
        <f t="shared" si="2"/>
        <v>-1.0958999999999941E-2</v>
      </c>
      <c r="I26" s="59">
        <f t="shared" si="2"/>
        <v>-1.0958999999999941E-2</v>
      </c>
      <c r="J26" s="59">
        <f t="shared" si="2"/>
        <v>-1.0958999999999941E-2</v>
      </c>
      <c r="K26" s="59">
        <f t="shared" si="2"/>
        <v>-1.0958999999999941E-2</v>
      </c>
      <c r="L26" s="59">
        <f t="shared" si="2"/>
        <v>-1.0958999999999941E-2</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-8.7671999999999525E-3</v>
      </c>
      <c r="F28" s="34">
        <f t="shared" ref="F28:AW28" si="4">F26*F27</f>
        <v>-8.7671999999999525E-3</v>
      </c>
      <c r="G28" s="34">
        <f t="shared" si="4"/>
        <v>-8.7671999999999525E-3</v>
      </c>
      <c r="H28" s="34">
        <f t="shared" si="4"/>
        <v>-8.7671999999999525E-3</v>
      </c>
      <c r="I28" s="34">
        <f t="shared" si="4"/>
        <v>-8.7671999999999525E-3</v>
      </c>
      <c r="J28" s="34">
        <f t="shared" si="4"/>
        <v>-8.7671999999999525E-3</v>
      </c>
      <c r="K28" s="34">
        <f t="shared" si="4"/>
        <v>-8.7671999999999525E-3</v>
      </c>
      <c r="L28" s="34">
        <f t="shared" si="4"/>
        <v>-8.7671999999999525E-3</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92</v>
      </c>
      <c r="C29" s="11" t="s">
        <v>44</v>
      </c>
      <c r="D29" s="9" t="s">
        <v>40</v>
      </c>
      <c r="E29" s="34">
        <f>E26-E28</f>
        <v>-2.1917999999999885E-3</v>
      </c>
      <c r="F29" s="34">
        <f t="shared" ref="F29:AW29" si="5">F26-F28</f>
        <v>-2.1917999999999885E-3</v>
      </c>
      <c r="G29" s="34">
        <f t="shared" si="5"/>
        <v>-2.1917999999999885E-3</v>
      </c>
      <c r="H29" s="34">
        <f t="shared" si="5"/>
        <v>-2.1917999999999885E-3</v>
      </c>
      <c r="I29" s="34">
        <f t="shared" si="5"/>
        <v>-2.1917999999999885E-3</v>
      </c>
      <c r="J29" s="34">
        <f t="shared" si="5"/>
        <v>-2.1917999999999885E-3</v>
      </c>
      <c r="K29" s="34">
        <f t="shared" si="5"/>
        <v>-2.1917999999999885E-3</v>
      </c>
      <c r="L29" s="34">
        <f t="shared" si="5"/>
        <v>-2.1917999999999885E-3</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-1.9482666666666561E-4</v>
      </c>
      <c r="G30" s="34">
        <f>$E$28/'Fixed data'!$C$7</f>
        <v>-1.9482666666666561E-4</v>
      </c>
      <c r="H30" s="34">
        <f>$E$28/'Fixed data'!$C$7</f>
        <v>-1.9482666666666561E-4</v>
      </c>
      <c r="I30" s="34">
        <f>$E$28/'Fixed data'!$C$7</f>
        <v>-1.9482666666666561E-4</v>
      </c>
      <c r="J30" s="34">
        <f>$E$28/'Fixed data'!$C$7</f>
        <v>-1.9482666666666561E-4</v>
      </c>
      <c r="K30" s="34">
        <f>$E$28/'Fixed data'!$C$7</f>
        <v>-1.9482666666666561E-4</v>
      </c>
      <c r="L30" s="34">
        <f>$E$28/'Fixed data'!$C$7</f>
        <v>-1.9482666666666561E-4</v>
      </c>
      <c r="M30" s="34">
        <f>$E$28/'Fixed data'!$C$7</f>
        <v>-1.9482666666666561E-4</v>
      </c>
      <c r="N30" s="34">
        <f>$E$28/'Fixed data'!$C$7</f>
        <v>-1.9482666666666561E-4</v>
      </c>
      <c r="O30" s="34">
        <f>$E$28/'Fixed data'!$C$7</f>
        <v>-1.9482666666666561E-4</v>
      </c>
      <c r="P30" s="34">
        <f>$E$28/'Fixed data'!$C$7</f>
        <v>-1.9482666666666561E-4</v>
      </c>
      <c r="Q30" s="34">
        <f>$E$28/'Fixed data'!$C$7</f>
        <v>-1.9482666666666561E-4</v>
      </c>
      <c r="R30" s="34">
        <f>$E$28/'Fixed data'!$C$7</f>
        <v>-1.9482666666666561E-4</v>
      </c>
      <c r="S30" s="34">
        <f>$E$28/'Fixed data'!$C$7</f>
        <v>-1.9482666666666561E-4</v>
      </c>
      <c r="T30" s="34">
        <f>$E$28/'Fixed data'!$C$7</f>
        <v>-1.9482666666666561E-4</v>
      </c>
      <c r="U30" s="34">
        <f>$E$28/'Fixed data'!$C$7</f>
        <v>-1.9482666666666561E-4</v>
      </c>
      <c r="V30" s="34">
        <f>$E$28/'Fixed data'!$C$7</f>
        <v>-1.9482666666666561E-4</v>
      </c>
      <c r="W30" s="34">
        <f>$E$28/'Fixed data'!$C$7</f>
        <v>-1.9482666666666561E-4</v>
      </c>
      <c r="X30" s="34">
        <f>$E$28/'Fixed data'!$C$7</f>
        <v>-1.9482666666666561E-4</v>
      </c>
      <c r="Y30" s="34">
        <f>$E$28/'Fixed data'!$C$7</f>
        <v>-1.9482666666666561E-4</v>
      </c>
      <c r="Z30" s="34">
        <f>$E$28/'Fixed data'!$C$7</f>
        <v>-1.9482666666666561E-4</v>
      </c>
      <c r="AA30" s="34">
        <f>$E$28/'Fixed data'!$C$7</f>
        <v>-1.9482666666666561E-4</v>
      </c>
      <c r="AB30" s="34">
        <f>$E$28/'Fixed data'!$C$7</f>
        <v>-1.9482666666666561E-4</v>
      </c>
      <c r="AC30" s="34">
        <f>$E$28/'Fixed data'!$C$7</f>
        <v>-1.9482666666666561E-4</v>
      </c>
      <c r="AD30" s="34">
        <f>$E$28/'Fixed data'!$C$7</f>
        <v>-1.9482666666666561E-4</v>
      </c>
      <c r="AE30" s="34">
        <f>$E$28/'Fixed data'!$C$7</f>
        <v>-1.9482666666666561E-4</v>
      </c>
      <c r="AF30" s="34">
        <f>$E$28/'Fixed data'!$C$7</f>
        <v>-1.9482666666666561E-4</v>
      </c>
      <c r="AG30" s="34">
        <f>$E$28/'Fixed data'!$C$7</f>
        <v>-1.9482666666666561E-4</v>
      </c>
      <c r="AH30" s="34">
        <f>$E$28/'Fixed data'!$C$7</f>
        <v>-1.9482666666666561E-4</v>
      </c>
      <c r="AI30" s="34">
        <f>$E$28/'Fixed data'!$C$7</f>
        <v>-1.9482666666666561E-4</v>
      </c>
      <c r="AJ30" s="34">
        <f>$E$28/'Fixed data'!$C$7</f>
        <v>-1.9482666666666561E-4</v>
      </c>
      <c r="AK30" s="34">
        <f>$E$28/'Fixed data'!$C$7</f>
        <v>-1.9482666666666561E-4</v>
      </c>
      <c r="AL30" s="34">
        <f>$E$28/'Fixed data'!$C$7</f>
        <v>-1.9482666666666561E-4</v>
      </c>
      <c r="AM30" s="34">
        <f>$E$28/'Fixed data'!$C$7</f>
        <v>-1.9482666666666561E-4</v>
      </c>
      <c r="AN30" s="34">
        <f>$E$28/'Fixed data'!$C$7</f>
        <v>-1.9482666666666561E-4</v>
      </c>
      <c r="AO30" s="34">
        <f>$E$28/'Fixed data'!$C$7</f>
        <v>-1.9482666666666561E-4</v>
      </c>
      <c r="AP30" s="34">
        <f>$E$28/'Fixed data'!$C$7</f>
        <v>-1.9482666666666561E-4</v>
      </c>
      <c r="AQ30" s="34">
        <f>$E$28/'Fixed data'!$C$7</f>
        <v>-1.9482666666666561E-4</v>
      </c>
      <c r="AR30" s="34">
        <f>$E$28/'Fixed data'!$C$7</f>
        <v>-1.9482666666666561E-4</v>
      </c>
      <c r="AS30" s="34">
        <f>$E$28/'Fixed data'!$C$7</f>
        <v>-1.9482666666666561E-4</v>
      </c>
      <c r="AT30" s="34">
        <f>$E$28/'Fixed data'!$C$7</f>
        <v>-1.9482666666666561E-4</v>
      </c>
      <c r="AU30" s="34">
        <f>$E$28/'Fixed data'!$C$7</f>
        <v>-1.9482666666666561E-4</v>
      </c>
      <c r="AV30" s="34">
        <f>$E$28/'Fixed data'!$C$7</f>
        <v>-1.9482666666666561E-4</v>
      </c>
      <c r="AW30" s="34">
        <f>$E$28/'Fixed data'!$C$7</f>
        <v>-1.9482666666666561E-4</v>
      </c>
      <c r="AX30" s="34">
        <f>$E$28/'Fixed data'!$C$7</f>
        <v>-1.9482666666666561E-4</v>
      </c>
      <c r="AY30" s="34"/>
      <c r="AZ30" s="34"/>
      <c r="BA30" s="34"/>
      <c r="BB30" s="34"/>
      <c r="BC30" s="34"/>
      <c r="BD30" s="34"/>
    </row>
    <row r="31" spans="1:56" ht="16.5" hidden="1" customHeight="1" outlineLevel="1" x14ac:dyDescent="0.35">
      <c r="A31" s="115"/>
      <c r="B31" s="9" t="s">
        <v>2</v>
      </c>
      <c r="C31" s="11" t="s">
        <v>54</v>
      </c>
      <c r="D31" s="9" t="s">
        <v>40</v>
      </c>
      <c r="F31" s="34"/>
      <c r="G31" s="34">
        <f>$F$28/'Fixed data'!$C$7</f>
        <v>-1.9482666666666561E-4</v>
      </c>
      <c r="H31" s="34">
        <f>$F$28/'Fixed data'!$C$7</f>
        <v>-1.9482666666666561E-4</v>
      </c>
      <c r="I31" s="34">
        <f>$F$28/'Fixed data'!$C$7</f>
        <v>-1.9482666666666561E-4</v>
      </c>
      <c r="J31" s="34">
        <f>$F$28/'Fixed data'!$C$7</f>
        <v>-1.9482666666666561E-4</v>
      </c>
      <c r="K31" s="34">
        <f>$F$28/'Fixed data'!$C$7</f>
        <v>-1.9482666666666561E-4</v>
      </c>
      <c r="L31" s="34">
        <f>$F$28/'Fixed data'!$C$7</f>
        <v>-1.9482666666666561E-4</v>
      </c>
      <c r="M31" s="34">
        <f>$F$28/'Fixed data'!$C$7</f>
        <v>-1.9482666666666561E-4</v>
      </c>
      <c r="N31" s="34">
        <f>$F$28/'Fixed data'!$C$7</f>
        <v>-1.9482666666666561E-4</v>
      </c>
      <c r="O31" s="34">
        <f>$F$28/'Fixed data'!$C$7</f>
        <v>-1.9482666666666561E-4</v>
      </c>
      <c r="P31" s="34">
        <f>$F$28/'Fixed data'!$C$7</f>
        <v>-1.9482666666666561E-4</v>
      </c>
      <c r="Q31" s="34">
        <f>$F$28/'Fixed data'!$C$7</f>
        <v>-1.9482666666666561E-4</v>
      </c>
      <c r="R31" s="34">
        <f>$F$28/'Fixed data'!$C$7</f>
        <v>-1.9482666666666561E-4</v>
      </c>
      <c r="S31" s="34">
        <f>$F$28/'Fixed data'!$C$7</f>
        <v>-1.9482666666666561E-4</v>
      </c>
      <c r="T31" s="34">
        <f>$F$28/'Fixed data'!$C$7</f>
        <v>-1.9482666666666561E-4</v>
      </c>
      <c r="U31" s="34">
        <f>$F$28/'Fixed data'!$C$7</f>
        <v>-1.9482666666666561E-4</v>
      </c>
      <c r="V31" s="34">
        <f>$F$28/'Fixed data'!$C$7</f>
        <v>-1.9482666666666561E-4</v>
      </c>
      <c r="W31" s="34">
        <f>$F$28/'Fixed data'!$C$7</f>
        <v>-1.9482666666666561E-4</v>
      </c>
      <c r="X31" s="34">
        <f>$F$28/'Fixed data'!$C$7</f>
        <v>-1.9482666666666561E-4</v>
      </c>
      <c r="Y31" s="34">
        <f>$F$28/'Fixed data'!$C$7</f>
        <v>-1.9482666666666561E-4</v>
      </c>
      <c r="Z31" s="34">
        <f>$F$28/'Fixed data'!$C$7</f>
        <v>-1.9482666666666561E-4</v>
      </c>
      <c r="AA31" s="34">
        <f>$F$28/'Fixed data'!$C$7</f>
        <v>-1.9482666666666561E-4</v>
      </c>
      <c r="AB31" s="34">
        <f>$F$28/'Fixed data'!$C$7</f>
        <v>-1.9482666666666561E-4</v>
      </c>
      <c r="AC31" s="34">
        <f>$F$28/'Fixed data'!$C$7</f>
        <v>-1.9482666666666561E-4</v>
      </c>
      <c r="AD31" s="34">
        <f>$F$28/'Fixed data'!$C$7</f>
        <v>-1.9482666666666561E-4</v>
      </c>
      <c r="AE31" s="34">
        <f>$F$28/'Fixed data'!$C$7</f>
        <v>-1.9482666666666561E-4</v>
      </c>
      <c r="AF31" s="34">
        <f>$F$28/'Fixed data'!$C$7</f>
        <v>-1.9482666666666561E-4</v>
      </c>
      <c r="AG31" s="34">
        <f>$F$28/'Fixed data'!$C$7</f>
        <v>-1.9482666666666561E-4</v>
      </c>
      <c r="AH31" s="34">
        <f>$F$28/'Fixed data'!$C$7</f>
        <v>-1.9482666666666561E-4</v>
      </c>
      <c r="AI31" s="34">
        <f>$F$28/'Fixed data'!$C$7</f>
        <v>-1.9482666666666561E-4</v>
      </c>
      <c r="AJ31" s="34">
        <f>$F$28/'Fixed data'!$C$7</f>
        <v>-1.9482666666666561E-4</v>
      </c>
      <c r="AK31" s="34">
        <f>$F$28/'Fixed data'!$C$7</f>
        <v>-1.9482666666666561E-4</v>
      </c>
      <c r="AL31" s="34">
        <f>$F$28/'Fixed data'!$C$7</f>
        <v>-1.9482666666666561E-4</v>
      </c>
      <c r="AM31" s="34">
        <f>$F$28/'Fixed data'!$C$7</f>
        <v>-1.9482666666666561E-4</v>
      </c>
      <c r="AN31" s="34">
        <f>$F$28/'Fixed data'!$C$7</f>
        <v>-1.9482666666666561E-4</v>
      </c>
      <c r="AO31" s="34">
        <f>$F$28/'Fixed data'!$C$7</f>
        <v>-1.9482666666666561E-4</v>
      </c>
      <c r="AP31" s="34">
        <f>$F$28/'Fixed data'!$C$7</f>
        <v>-1.9482666666666561E-4</v>
      </c>
      <c r="AQ31" s="34">
        <f>$F$28/'Fixed data'!$C$7</f>
        <v>-1.9482666666666561E-4</v>
      </c>
      <c r="AR31" s="34">
        <f>$F$28/'Fixed data'!$C$7</f>
        <v>-1.9482666666666561E-4</v>
      </c>
      <c r="AS31" s="34">
        <f>$F$28/'Fixed data'!$C$7</f>
        <v>-1.9482666666666561E-4</v>
      </c>
      <c r="AT31" s="34">
        <f>$F$28/'Fixed data'!$C$7</f>
        <v>-1.9482666666666561E-4</v>
      </c>
      <c r="AU31" s="34">
        <f>$F$28/'Fixed data'!$C$7</f>
        <v>-1.9482666666666561E-4</v>
      </c>
      <c r="AV31" s="34">
        <f>$F$28/'Fixed data'!$C$7</f>
        <v>-1.9482666666666561E-4</v>
      </c>
      <c r="AW31" s="34">
        <f>$F$28/'Fixed data'!$C$7</f>
        <v>-1.9482666666666561E-4</v>
      </c>
      <c r="AX31" s="34">
        <f>$F$28/'Fixed data'!$C$7</f>
        <v>-1.9482666666666561E-4</v>
      </c>
      <c r="AY31" s="34">
        <f>$F$28/'Fixed data'!$C$7</f>
        <v>-1.9482666666666561E-4</v>
      </c>
      <c r="AZ31" s="34"/>
      <c r="BA31" s="34"/>
      <c r="BB31" s="34"/>
      <c r="BC31" s="34"/>
      <c r="BD31" s="34"/>
    </row>
    <row r="32" spans="1:56" ht="16.5" hidden="1" customHeight="1" outlineLevel="1" x14ac:dyDescent="0.35">
      <c r="A32" s="115"/>
      <c r="B32" s="9" t="s">
        <v>3</v>
      </c>
      <c r="C32" s="11" t="s">
        <v>55</v>
      </c>
      <c r="D32" s="9" t="s">
        <v>40</v>
      </c>
      <c r="F32" s="34"/>
      <c r="G32" s="34"/>
      <c r="H32" s="34">
        <f>$G$28/'Fixed data'!$C$7</f>
        <v>-1.9482666666666561E-4</v>
      </c>
      <c r="I32" s="34">
        <f>$G$28/'Fixed data'!$C$7</f>
        <v>-1.9482666666666561E-4</v>
      </c>
      <c r="J32" s="34">
        <f>$G$28/'Fixed data'!$C$7</f>
        <v>-1.9482666666666561E-4</v>
      </c>
      <c r="K32" s="34">
        <f>$G$28/'Fixed data'!$C$7</f>
        <v>-1.9482666666666561E-4</v>
      </c>
      <c r="L32" s="34">
        <f>$G$28/'Fixed data'!$C$7</f>
        <v>-1.9482666666666561E-4</v>
      </c>
      <c r="M32" s="34">
        <f>$G$28/'Fixed data'!$C$7</f>
        <v>-1.9482666666666561E-4</v>
      </c>
      <c r="N32" s="34">
        <f>$G$28/'Fixed data'!$C$7</f>
        <v>-1.9482666666666561E-4</v>
      </c>
      <c r="O32" s="34">
        <f>$G$28/'Fixed data'!$C$7</f>
        <v>-1.9482666666666561E-4</v>
      </c>
      <c r="P32" s="34">
        <f>$G$28/'Fixed data'!$C$7</f>
        <v>-1.9482666666666561E-4</v>
      </c>
      <c r="Q32" s="34">
        <f>$G$28/'Fixed data'!$C$7</f>
        <v>-1.9482666666666561E-4</v>
      </c>
      <c r="R32" s="34">
        <f>$G$28/'Fixed data'!$C$7</f>
        <v>-1.9482666666666561E-4</v>
      </c>
      <c r="S32" s="34">
        <f>$G$28/'Fixed data'!$C$7</f>
        <v>-1.9482666666666561E-4</v>
      </c>
      <c r="T32" s="34">
        <f>$G$28/'Fixed data'!$C$7</f>
        <v>-1.9482666666666561E-4</v>
      </c>
      <c r="U32" s="34">
        <f>$G$28/'Fixed data'!$C$7</f>
        <v>-1.9482666666666561E-4</v>
      </c>
      <c r="V32" s="34">
        <f>$G$28/'Fixed data'!$C$7</f>
        <v>-1.9482666666666561E-4</v>
      </c>
      <c r="W32" s="34">
        <f>$G$28/'Fixed data'!$C$7</f>
        <v>-1.9482666666666561E-4</v>
      </c>
      <c r="X32" s="34">
        <f>$G$28/'Fixed data'!$C$7</f>
        <v>-1.9482666666666561E-4</v>
      </c>
      <c r="Y32" s="34">
        <f>$G$28/'Fixed data'!$C$7</f>
        <v>-1.9482666666666561E-4</v>
      </c>
      <c r="Z32" s="34">
        <f>$G$28/'Fixed data'!$C$7</f>
        <v>-1.9482666666666561E-4</v>
      </c>
      <c r="AA32" s="34">
        <f>$G$28/'Fixed data'!$C$7</f>
        <v>-1.9482666666666561E-4</v>
      </c>
      <c r="AB32" s="34">
        <f>$G$28/'Fixed data'!$C$7</f>
        <v>-1.9482666666666561E-4</v>
      </c>
      <c r="AC32" s="34">
        <f>$G$28/'Fixed data'!$C$7</f>
        <v>-1.9482666666666561E-4</v>
      </c>
      <c r="AD32" s="34">
        <f>$G$28/'Fixed data'!$C$7</f>
        <v>-1.9482666666666561E-4</v>
      </c>
      <c r="AE32" s="34">
        <f>$G$28/'Fixed data'!$C$7</f>
        <v>-1.9482666666666561E-4</v>
      </c>
      <c r="AF32" s="34">
        <f>$G$28/'Fixed data'!$C$7</f>
        <v>-1.9482666666666561E-4</v>
      </c>
      <c r="AG32" s="34">
        <f>$G$28/'Fixed data'!$C$7</f>
        <v>-1.9482666666666561E-4</v>
      </c>
      <c r="AH32" s="34">
        <f>$G$28/'Fixed data'!$C$7</f>
        <v>-1.9482666666666561E-4</v>
      </c>
      <c r="AI32" s="34">
        <f>$G$28/'Fixed data'!$C$7</f>
        <v>-1.9482666666666561E-4</v>
      </c>
      <c r="AJ32" s="34">
        <f>$G$28/'Fixed data'!$C$7</f>
        <v>-1.9482666666666561E-4</v>
      </c>
      <c r="AK32" s="34">
        <f>$G$28/'Fixed data'!$C$7</f>
        <v>-1.9482666666666561E-4</v>
      </c>
      <c r="AL32" s="34">
        <f>$G$28/'Fixed data'!$C$7</f>
        <v>-1.9482666666666561E-4</v>
      </c>
      <c r="AM32" s="34">
        <f>$G$28/'Fixed data'!$C$7</f>
        <v>-1.9482666666666561E-4</v>
      </c>
      <c r="AN32" s="34">
        <f>$G$28/'Fixed data'!$C$7</f>
        <v>-1.9482666666666561E-4</v>
      </c>
      <c r="AO32" s="34">
        <f>$G$28/'Fixed data'!$C$7</f>
        <v>-1.9482666666666561E-4</v>
      </c>
      <c r="AP32" s="34">
        <f>$G$28/'Fixed data'!$C$7</f>
        <v>-1.9482666666666561E-4</v>
      </c>
      <c r="AQ32" s="34">
        <f>$G$28/'Fixed data'!$C$7</f>
        <v>-1.9482666666666561E-4</v>
      </c>
      <c r="AR32" s="34">
        <f>$G$28/'Fixed data'!$C$7</f>
        <v>-1.9482666666666561E-4</v>
      </c>
      <c r="AS32" s="34">
        <f>$G$28/'Fixed data'!$C$7</f>
        <v>-1.9482666666666561E-4</v>
      </c>
      <c r="AT32" s="34">
        <f>$G$28/'Fixed data'!$C$7</f>
        <v>-1.9482666666666561E-4</v>
      </c>
      <c r="AU32" s="34">
        <f>$G$28/'Fixed data'!$C$7</f>
        <v>-1.9482666666666561E-4</v>
      </c>
      <c r="AV32" s="34">
        <f>$G$28/'Fixed data'!$C$7</f>
        <v>-1.9482666666666561E-4</v>
      </c>
      <c r="AW32" s="34">
        <f>$G$28/'Fixed data'!$C$7</f>
        <v>-1.9482666666666561E-4</v>
      </c>
      <c r="AX32" s="34">
        <f>$G$28/'Fixed data'!$C$7</f>
        <v>-1.9482666666666561E-4</v>
      </c>
      <c r="AY32" s="34">
        <f>$G$28/'Fixed data'!$C$7</f>
        <v>-1.9482666666666561E-4</v>
      </c>
      <c r="AZ32" s="34">
        <f>$G$28/'Fixed data'!$C$7</f>
        <v>-1.9482666666666561E-4</v>
      </c>
      <c r="BA32" s="34"/>
      <c r="BB32" s="34"/>
      <c r="BC32" s="34"/>
      <c r="BD32" s="34"/>
    </row>
    <row r="33" spans="1:57" ht="16.5" hidden="1" customHeight="1" outlineLevel="1" x14ac:dyDescent="0.35">
      <c r="A33" s="115"/>
      <c r="B33" s="9" t="s">
        <v>4</v>
      </c>
      <c r="C33" s="11" t="s">
        <v>56</v>
      </c>
      <c r="D33" s="9" t="s">
        <v>40</v>
      </c>
      <c r="F33" s="34"/>
      <c r="G33" s="34"/>
      <c r="H33" s="34"/>
      <c r="I33" s="34">
        <f>$H$28/'Fixed data'!$C$7</f>
        <v>-1.9482666666666561E-4</v>
      </c>
      <c r="J33" s="34">
        <f>$H$28/'Fixed data'!$C$7</f>
        <v>-1.9482666666666561E-4</v>
      </c>
      <c r="K33" s="34">
        <f>$H$28/'Fixed data'!$C$7</f>
        <v>-1.9482666666666561E-4</v>
      </c>
      <c r="L33" s="34">
        <f>$H$28/'Fixed data'!$C$7</f>
        <v>-1.9482666666666561E-4</v>
      </c>
      <c r="M33" s="34">
        <f>$H$28/'Fixed data'!$C$7</f>
        <v>-1.9482666666666561E-4</v>
      </c>
      <c r="N33" s="34">
        <f>$H$28/'Fixed data'!$C$7</f>
        <v>-1.9482666666666561E-4</v>
      </c>
      <c r="O33" s="34">
        <f>$H$28/'Fixed data'!$C$7</f>
        <v>-1.9482666666666561E-4</v>
      </c>
      <c r="P33" s="34">
        <f>$H$28/'Fixed data'!$C$7</f>
        <v>-1.9482666666666561E-4</v>
      </c>
      <c r="Q33" s="34">
        <f>$H$28/'Fixed data'!$C$7</f>
        <v>-1.9482666666666561E-4</v>
      </c>
      <c r="R33" s="34">
        <f>$H$28/'Fixed data'!$C$7</f>
        <v>-1.9482666666666561E-4</v>
      </c>
      <c r="S33" s="34">
        <f>$H$28/'Fixed data'!$C$7</f>
        <v>-1.9482666666666561E-4</v>
      </c>
      <c r="T33" s="34">
        <f>$H$28/'Fixed data'!$C$7</f>
        <v>-1.9482666666666561E-4</v>
      </c>
      <c r="U33" s="34">
        <f>$H$28/'Fixed data'!$C$7</f>
        <v>-1.9482666666666561E-4</v>
      </c>
      <c r="V33" s="34">
        <f>$H$28/'Fixed data'!$C$7</f>
        <v>-1.9482666666666561E-4</v>
      </c>
      <c r="W33" s="34">
        <f>$H$28/'Fixed data'!$C$7</f>
        <v>-1.9482666666666561E-4</v>
      </c>
      <c r="X33" s="34">
        <f>$H$28/'Fixed data'!$C$7</f>
        <v>-1.9482666666666561E-4</v>
      </c>
      <c r="Y33" s="34">
        <f>$H$28/'Fixed data'!$C$7</f>
        <v>-1.9482666666666561E-4</v>
      </c>
      <c r="Z33" s="34">
        <f>$H$28/'Fixed data'!$C$7</f>
        <v>-1.9482666666666561E-4</v>
      </c>
      <c r="AA33" s="34">
        <f>$H$28/'Fixed data'!$C$7</f>
        <v>-1.9482666666666561E-4</v>
      </c>
      <c r="AB33" s="34">
        <f>$H$28/'Fixed data'!$C$7</f>
        <v>-1.9482666666666561E-4</v>
      </c>
      <c r="AC33" s="34">
        <f>$H$28/'Fixed data'!$C$7</f>
        <v>-1.9482666666666561E-4</v>
      </c>
      <c r="AD33" s="34">
        <f>$H$28/'Fixed data'!$C$7</f>
        <v>-1.9482666666666561E-4</v>
      </c>
      <c r="AE33" s="34">
        <f>$H$28/'Fixed data'!$C$7</f>
        <v>-1.9482666666666561E-4</v>
      </c>
      <c r="AF33" s="34">
        <f>$H$28/'Fixed data'!$C$7</f>
        <v>-1.9482666666666561E-4</v>
      </c>
      <c r="AG33" s="34">
        <f>$H$28/'Fixed data'!$C$7</f>
        <v>-1.9482666666666561E-4</v>
      </c>
      <c r="AH33" s="34">
        <f>$H$28/'Fixed data'!$C$7</f>
        <v>-1.9482666666666561E-4</v>
      </c>
      <c r="AI33" s="34">
        <f>$H$28/'Fixed data'!$C$7</f>
        <v>-1.9482666666666561E-4</v>
      </c>
      <c r="AJ33" s="34">
        <f>$H$28/'Fixed data'!$C$7</f>
        <v>-1.9482666666666561E-4</v>
      </c>
      <c r="AK33" s="34">
        <f>$H$28/'Fixed data'!$C$7</f>
        <v>-1.9482666666666561E-4</v>
      </c>
      <c r="AL33" s="34">
        <f>$H$28/'Fixed data'!$C$7</f>
        <v>-1.9482666666666561E-4</v>
      </c>
      <c r="AM33" s="34">
        <f>$H$28/'Fixed data'!$C$7</f>
        <v>-1.9482666666666561E-4</v>
      </c>
      <c r="AN33" s="34">
        <f>$H$28/'Fixed data'!$C$7</f>
        <v>-1.9482666666666561E-4</v>
      </c>
      <c r="AO33" s="34">
        <f>$H$28/'Fixed data'!$C$7</f>
        <v>-1.9482666666666561E-4</v>
      </c>
      <c r="AP33" s="34">
        <f>$H$28/'Fixed data'!$C$7</f>
        <v>-1.9482666666666561E-4</v>
      </c>
      <c r="AQ33" s="34">
        <f>$H$28/'Fixed data'!$C$7</f>
        <v>-1.9482666666666561E-4</v>
      </c>
      <c r="AR33" s="34">
        <f>$H$28/'Fixed data'!$C$7</f>
        <v>-1.9482666666666561E-4</v>
      </c>
      <c r="AS33" s="34">
        <f>$H$28/'Fixed data'!$C$7</f>
        <v>-1.9482666666666561E-4</v>
      </c>
      <c r="AT33" s="34">
        <f>$H$28/'Fixed data'!$C$7</f>
        <v>-1.9482666666666561E-4</v>
      </c>
      <c r="AU33" s="34">
        <f>$H$28/'Fixed data'!$C$7</f>
        <v>-1.9482666666666561E-4</v>
      </c>
      <c r="AV33" s="34">
        <f>$H$28/'Fixed data'!$C$7</f>
        <v>-1.9482666666666561E-4</v>
      </c>
      <c r="AW33" s="34">
        <f>$H$28/'Fixed data'!$C$7</f>
        <v>-1.9482666666666561E-4</v>
      </c>
      <c r="AX33" s="34">
        <f>$H$28/'Fixed data'!$C$7</f>
        <v>-1.9482666666666561E-4</v>
      </c>
      <c r="AY33" s="34">
        <f>$H$28/'Fixed data'!$C$7</f>
        <v>-1.9482666666666561E-4</v>
      </c>
      <c r="AZ33" s="34">
        <f>$H$28/'Fixed data'!$C$7</f>
        <v>-1.9482666666666561E-4</v>
      </c>
      <c r="BA33" s="34">
        <f>$H$28/'Fixed data'!$C$7</f>
        <v>-1.9482666666666561E-4</v>
      </c>
      <c r="BB33" s="34"/>
      <c r="BC33" s="34"/>
      <c r="BD33" s="34"/>
    </row>
    <row r="34" spans="1:57" ht="16.5" hidden="1" customHeight="1" outlineLevel="1" x14ac:dyDescent="0.35">
      <c r="A34" s="115"/>
      <c r="B34" s="9" t="s">
        <v>5</v>
      </c>
      <c r="C34" s="11" t="s">
        <v>57</v>
      </c>
      <c r="D34" s="9" t="s">
        <v>40</v>
      </c>
      <c r="F34" s="34"/>
      <c r="G34" s="34"/>
      <c r="H34" s="34"/>
      <c r="I34" s="34"/>
      <c r="J34" s="34">
        <f>$I$28/'Fixed data'!$C$7</f>
        <v>-1.9482666666666561E-4</v>
      </c>
      <c r="K34" s="34">
        <f>$I$28/'Fixed data'!$C$7</f>
        <v>-1.9482666666666561E-4</v>
      </c>
      <c r="L34" s="34">
        <f>$I$28/'Fixed data'!$C$7</f>
        <v>-1.9482666666666561E-4</v>
      </c>
      <c r="M34" s="34">
        <f>$I$28/'Fixed data'!$C$7</f>
        <v>-1.9482666666666561E-4</v>
      </c>
      <c r="N34" s="34">
        <f>$I$28/'Fixed data'!$C$7</f>
        <v>-1.9482666666666561E-4</v>
      </c>
      <c r="O34" s="34">
        <f>$I$28/'Fixed data'!$C$7</f>
        <v>-1.9482666666666561E-4</v>
      </c>
      <c r="P34" s="34">
        <f>$I$28/'Fixed data'!$C$7</f>
        <v>-1.9482666666666561E-4</v>
      </c>
      <c r="Q34" s="34">
        <f>$I$28/'Fixed data'!$C$7</f>
        <v>-1.9482666666666561E-4</v>
      </c>
      <c r="R34" s="34">
        <f>$I$28/'Fixed data'!$C$7</f>
        <v>-1.9482666666666561E-4</v>
      </c>
      <c r="S34" s="34">
        <f>$I$28/'Fixed data'!$C$7</f>
        <v>-1.9482666666666561E-4</v>
      </c>
      <c r="T34" s="34">
        <f>$I$28/'Fixed data'!$C$7</f>
        <v>-1.9482666666666561E-4</v>
      </c>
      <c r="U34" s="34">
        <f>$I$28/'Fixed data'!$C$7</f>
        <v>-1.9482666666666561E-4</v>
      </c>
      <c r="V34" s="34">
        <f>$I$28/'Fixed data'!$C$7</f>
        <v>-1.9482666666666561E-4</v>
      </c>
      <c r="W34" s="34">
        <f>$I$28/'Fixed data'!$C$7</f>
        <v>-1.9482666666666561E-4</v>
      </c>
      <c r="X34" s="34">
        <f>$I$28/'Fixed data'!$C$7</f>
        <v>-1.9482666666666561E-4</v>
      </c>
      <c r="Y34" s="34">
        <f>$I$28/'Fixed data'!$C$7</f>
        <v>-1.9482666666666561E-4</v>
      </c>
      <c r="Z34" s="34">
        <f>$I$28/'Fixed data'!$C$7</f>
        <v>-1.9482666666666561E-4</v>
      </c>
      <c r="AA34" s="34">
        <f>$I$28/'Fixed data'!$C$7</f>
        <v>-1.9482666666666561E-4</v>
      </c>
      <c r="AB34" s="34">
        <f>$I$28/'Fixed data'!$C$7</f>
        <v>-1.9482666666666561E-4</v>
      </c>
      <c r="AC34" s="34">
        <f>$I$28/'Fixed data'!$C$7</f>
        <v>-1.9482666666666561E-4</v>
      </c>
      <c r="AD34" s="34">
        <f>$I$28/'Fixed data'!$C$7</f>
        <v>-1.9482666666666561E-4</v>
      </c>
      <c r="AE34" s="34">
        <f>$I$28/'Fixed data'!$C$7</f>
        <v>-1.9482666666666561E-4</v>
      </c>
      <c r="AF34" s="34">
        <f>$I$28/'Fixed data'!$C$7</f>
        <v>-1.9482666666666561E-4</v>
      </c>
      <c r="AG34" s="34">
        <f>$I$28/'Fixed data'!$C$7</f>
        <v>-1.9482666666666561E-4</v>
      </c>
      <c r="AH34" s="34">
        <f>$I$28/'Fixed data'!$C$7</f>
        <v>-1.9482666666666561E-4</v>
      </c>
      <c r="AI34" s="34">
        <f>$I$28/'Fixed data'!$C$7</f>
        <v>-1.9482666666666561E-4</v>
      </c>
      <c r="AJ34" s="34">
        <f>$I$28/'Fixed data'!$C$7</f>
        <v>-1.9482666666666561E-4</v>
      </c>
      <c r="AK34" s="34">
        <f>$I$28/'Fixed data'!$C$7</f>
        <v>-1.9482666666666561E-4</v>
      </c>
      <c r="AL34" s="34">
        <f>$I$28/'Fixed data'!$C$7</f>
        <v>-1.9482666666666561E-4</v>
      </c>
      <c r="AM34" s="34">
        <f>$I$28/'Fixed data'!$C$7</f>
        <v>-1.9482666666666561E-4</v>
      </c>
      <c r="AN34" s="34">
        <f>$I$28/'Fixed data'!$C$7</f>
        <v>-1.9482666666666561E-4</v>
      </c>
      <c r="AO34" s="34">
        <f>$I$28/'Fixed data'!$C$7</f>
        <v>-1.9482666666666561E-4</v>
      </c>
      <c r="AP34" s="34">
        <f>$I$28/'Fixed data'!$C$7</f>
        <v>-1.9482666666666561E-4</v>
      </c>
      <c r="AQ34" s="34">
        <f>$I$28/'Fixed data'!$C$7</f>
        <v>-1.9482666666666561E-4</v>
      </c>
      <c r="AR34" s="34">
        <f>$I$28/'Fixed data'!$C$7</f>
        <v>-1.9482666666666561E-4</v>
      </c>
      <c r="AS34" s="34">
        <f>$I$28/'Fixed data'!$C$7</f>
        <v>-1.9482666666666561E-4</v>
      </c>
      <c r="AT34" s="34">
        <f>$I$28/'Fixed data'!$C$7</f>
        <v>-1.9482666666666561E-4</v>
      </c>
      <c r="AU34" s="34">
        <f>$I$28/'Fixed data'!$C$7</f>
        <v>-1.9482666666666561E-4</v>
      </c>
      <c r="AV34" s="34">
        <f>$I$28/'Fixed data'!$C$7</f>
        <v>-1.9482666666666561E-4</v>
      </c>
      <c r="AW34" s="34">
        <f>$I$28/'Fixed data'!$C$7</f>
        <v>-1.9482666666666561E-4</v>
      </c>
      <c r="AX34" s="34">
        <f>$I$28/'Fixed data'!$C$7</f>
        <v>-1.9482666666666561E-4</v>
      </c>
      <c r="AY34" s="34">
        <f>$I$28/'Fixed data'!$C$7</f>
        <v>-1.9482666666666561E-4</v>
      </c>
      <c r="AZ34" s="34">
        <f>$I$28/'Fixed data'!$C$7</f>
        <v>-1.9482666666666561E-4</v>
      </c>
      <c r="BA34" s="34">
        <f>$I$28/'Fixed data'!$C$7</f>
        <v>-1.9482666666666561E-4</v>
      </c>
      <c r="BB34" s="34">
        <f>$I$28/'Fixed data'!$C$7</f>
        <v>-1.9482666666666561E-4</v>
      </c>
      <c r="BC34" s="34"/>
      <c r="BD34" s="34"/>
    </row>
    <row r="35" spans="1:57" ht="16.5" hidden="1" customHeight="1" outlineLevel="1" x14ac:dyDescent="0.35">
      <c r="A35" s="115"/>
      <c r="B35" s="9" t="s">
        <v>6</v>
      </c>
      <c r="C35" s="11" t="s">
        <v>58</v>
      </c>
      <c r="D35" s="9" t="s">
        <v>40</v>
      </c>
      <c r="F35" s="34"/>
      <c r="G35" s="34"/>
      <c r="H35" s="34"/>
      <c r="I35" s="34"/>
      <c r="J35" s="34"/>
      <c r="K35" s="34">
        <f>$J$28/'Fixed data'!$C$7</f>
        <v>-1.9482666666666561E-4</v>
      </c>
      <c r="L35" s="34">
        <f>$J$28/'Fixed data'!$C$7</f>
        <v>-1.9482666666666561E-4</v>
      </c>
      <c r="M35" s="34">
        <f>$J$28/'Fixed data'!$C$7</f>
        <v>-1.9482666666666561E-4</v>
      </c>
      <c r="N35" s="34">
        <f>$J$28/'Fixed data'!$C$7</f>
        <v>-1.9482666666666561E-4</v>
      </c>
      <c r="O35" s="34">
        <f>$J$28/'Fixed data'!$C$7</f>
        <v>-1.9482666666666561E-4</v>
      </c>
      <c r="P35" s="34">
        <f>$J$28/'Fixed data'!$C$7</f>
        <v>-1.9482666666666561E-4</v>
      </c>
      <c r="Q35" s="34">
        <f>$J$28/'Fixed data'!$C$7</f>
        <v>-1.9482666666666561E-4</v>
      </c>
      <c r="R35" s="34">
        <f>$J$28/'Fixed data'!$C$7</f>
        <v>-1.9482666666666561E-4</v>
      </c>
      <c r="S35" s="34">
        <f>$J$28/'Fixed data'!$C$7</f>
        <v>-1.9482666666666561E-4</v>
      </c>
      <c r="T35" s="34">
        <f>$J$28/'Fixed data'!$C$7</f>
        <v>-1.9482666666666561E-4</v>
      </c>
      <c r="U35" s="34">
        <f>$J$28/'Fixed data'!$C$7</f>
        <v>-1.9482666666666561E-4</v>
      </c>
      <c r="V35" s="34">
        <f>$J$28/'Fixed data'!$C$7</f>
        <v>-1.9482666666666561E-4</v>
      </c>
      <c r="W35" s="34">
        <f>$J$28/'Fixed data'!$C$7</f>
        <v>-1.9482666666666561E-4</v>
      </c>
      <c r="X35" s="34">
        <f>$J$28/'Fixed data'!$C$7</f>
        <v>-1.9482666666666561E-4</v>
      </c>
      <c r="Y35" s="34">
        <f>$J$28/'Fixed data'!$C$7</f>
        <v>-1.9482666666666561E-4</v>
      </c>
      <c r="Z35" s="34">
        <f>$J$28/'Fixed data'!$C$7</f>
        <v>-1.9482666666666561E-4</v>
      </c>
      <c r="AA35" s="34">
        <f>$J$28/'Fixed data'!$C$7</f>
        <v>-1.9482666666666561E-4</v>
      </c>
      <c r="AB35" s="34">
        <f>$J$28/'Fixed data'!$C$7</f>
        <v>-1.9482666666666561E-4</v>
      </c>
      <c r="AC35" s="34">
        <f>$J$28/'Fixed data'!$C$7</f>
        <v>-1.9482666666666561E-4</v>
      </c>
      <c r="AD35" s="34">
        <f>$J$28/'Fixed data'!$C$7</f>
        <v>-1.9482666666666561E-4</v>
      </c>
      <c r="AE35" s="34">
        <f>$J$28/'Fixed data'!$C$7</f>
        <v>-1.9482666666666561E-4</v>
      </c>
      <c r="AF35" s="34">
        <f>$J$28/'Fixed data'!$C$7</f>
        <v>-1.9482666666666561E-4</v>
      </c>
      <c r="AG35" s="34">
        <f>$J$28/'Fixed data'!$C$7</f>
        <v>-1.9482666666666561E-4</v>
      </c>
      <c r="AH35" s="34">
        <f>$J$28/'Fixed data'!$C$7</f>
        <v>-1.9482666666666561E-4</v>
      </c>
      <c r="AI35" s="34">
        <f>$J$28/'Fixed data'!$C$7</f>
        <v>-1.9482666666666561E-4</v>
      </c>
      <c r="AJ35" s="34">
        <f>$J$28/'Fixed data'!$C$7</f>
        <v>-1.9482666666666561E-4</v>
      </c>
      <c r="AK35" s="34">
        <f>$J$28/'Fixed data'!$C$7</f>
        <v>-1.9482666666666561E-4</v>
      </c>
      <c r="AL35" s="34">
        <f>$J$28/'Fixed data'!$C$7</f>
        <v>-1.9482666666666561E-4</v>
      </c>
      <c r="AM35" s="34">
        <f>$J$28/'Fixed data'!$C$7</f>
        <v>-1.9482666666666561E-4</v>
      </c>
      <c r="AN35" s="34">
        <f>$J$28/'Fixed data'!$C$7</f>
        <v>-1.9482666666666561E-4</v>
      </c>
      <c r="AO35" s="34">
        <f>$J$28/'Fixed data'!$C$7</f>
        <v>-1.9482666666666561E-4</v>
      </c>
      <c r="AP35" s="34">
        <f>$J$28/'Fixed data'!$C$7</f>
        <v>-1.9482666666666561E-4</v>
      </c>
      <c r="AQ35" s="34">
        <f>$J$28/'Fixed data'!$C$7</f>
        <v>-1.9482666666666561E-4</v>
      </c>
      <c r="AR35" s="34">
        <f>$J$28/'Fixed data'!$C$7</f>
        <v>-1.9482666666666561E-4</v>
      </c>
      <c r="AS35" s="34">
        <f>$J$28/'Fixed data'!$C$7</f>
        <v>-1.9482666666666561E-4</v>
      </c>
      <c r="AT35" s="34">
        <f>$J$28/'Fixed data'!$C$7</f>
        <v>-1.9482666666666561E-4</v>
      </c>
      <c r="AU35" s="34">
        <f>$J$28/'Fixed data'!$C$7</f>
        <v>-1.9482666666666561E-4</v>
      </c>
      <c r="AV35" s="34">
        <f>$J$28/'Fixed data'!$C$7</f>
        <v>-1.9482666666666561E-4</v>
      </c>
      <c r="AW35" s="34">
        <f>$J$28/'Fixed data'!$C$7</f>
        <v>-1.9482666666666561E-4</v>
      </c>
      <c r="AX35" s="34">
        <f>$J$28/'Fixed data'!$C$7</f>
        <v>-1.9482666666666561E-4</v>
      </c>
      <c r="AY35" s="34">
        <f>$J$28/'Fixed data'!$C$7</f>
        <v>-1.9482666666666561E-4</v>
      </c>
      <c r="AZ35" s="34">
        <f>$J$28/'Fixed data'!$C$7</f>
        <v>-1.9482666666666561E-4</v>
      </c>
      <c r="BA35" s="34">
        <f>$J$28/'Fixed data'!$C$7</f>
        <v>-1.9482666666666561E-4</v>
      </c>
      <c r="BB35" s="34">
        <f>$J$28/'Fixed data'!$C$7</f>
        <v>-1.9482666666666561E-4</v>
      </c>
      <c r="BC35" s="34">
        <f>$J$28/'Fixed data'!$C$7</f>
        <v>-1.9482666666666561E-4</v>
      </c>
      <c r="BD35" s="34"/>
    </row>
    <row r="36" spans="1:57" ht="16.5" hidden="1" customHeight="1" outlineLevel="1" x14ac:dyDescent="0.35">
      <c r="A36" s="115"/>
      <c r="B36" s="9" t="s">
        <v>32</v>
      </c>
      <c r="C36" s="11" t="s">
        <v>59</v>
      </c>
      <c r="D36" s="9" t="s">
        <v>40</v>
      </c>
      <c r="F36" s="34"/>
      <c r="G36" s="34"/>
      <c r="H36" s="34"/>
      <c r="I36" s="34"/>
      <c r="J36" s="34"/>
      <c r="K36" s="34"/>
      <c r="L36" s="34">
        <f>$K$28/'Fixed data'!$C$7</f>
        <v>-1.9482666666666561E-4</v>
      </c>
      <c r="M36" s="34">
        <f>$K$28/'Fixed data'!$C$7</f>
        <v>-1.9482666666666561E-4</v>
      </c>
      <c r="N36" s="34">
        <f>$K$28/'Fixed data'!$C$7</f>
        <v>-1.9482666666666561E-4</v>
      </c>
      <c r="O36" s="34">
        <f>$K$28/'Fixed data'!$C$7</f>
        <v>-1.9482666666666561E-4</v>
      </c>
      <c r="P36" s="34">
        <f>$K$28/'Fixed data'!$C$7</f>
        <v>-1.9482666666666561E-4</v>
      </c>
      <c r="Q36" s="34">
        <f>$K$28/'Fixed data'!$C$7</f>
        <v>-1.9482666666666561E-4</v>
      </c>
      <c r="R36" s="34">
        <f>$K$28/'Fixed data'!$C$7</f>
        <v>-1.9482666666666561E-4</v>
      </c>
      <c r="S36" s="34">
        <f>$K$28/'Fixed data'!$C$7</f>
        <v>-1.9482666666666561E-4</v>
      </c>
      <c r="T36" s="34">
        <f>$K$28/'Fixed data'!$C$7</f>
        <v>-1.9482666666666561E-4</v>
      </c>
      <c r="U36" s="34">
        <f>$K$28/'Fixed data'!$C$7</f>
        <v>-1.9482666666666561E-4</v>
      </c>
      <c r="V36" s="34">
        <f>$K$28/'Fixed data'!$C$7</f>
        <v>-1.9482666666666561E-4</v>
      </c>
      <c r="W36" s="34">
        <f>$K$28/'Fixed data'!$C$7</f>
        <v>-1.9482666666666561E-4</v>
      </c>
      <c r="X36" s="34">
        <f>$K$28/'Fixed data'!$C$7</f>
        <v>-1.9482666666666561E-4</v>
      </c>
      <c r="Y36" s="34">
        <f>$K$28/'Fixed data'!$C$7</f>
        <v>-1.9482666666666561E-4</v>
      </c>
      <c r="Z36" s="34">
        <f>$K$28/'Fixed data'!$C$7</f>
        <v>-1.9482666666666561E-4</v>
      </c>
      <c r="AA36" s="34">
        <f>$K$28/'Fixed data'!$C$7</f>
        <v>-1.9482666666666561E-4</v>
      </c>
      <c r="AB36" s="34">
        <f>$K$28/'Fixed data'!$C$7</f>
        <v>-1.9482666666666561E-4</v>
      </c>
      <c r="AC36" s="34">
        <f>$K$28/'Fixed data'!$C$7</f>
        <v>-1.9482666666666561E-4</v>
      </c>
      <c r="AD36" s="34">
        <f>$K$28/'Fixed data'!$C$7</f>
        <v>-1.9482666666666561E-4</v>
      </c>
      <c r="AE36" s="34">
        <f>$K$28/'Fixed data'!$C$7</f>
        <v>-1.9482666666666561E-4</v>
      </c>
      <c r="AF36" s="34">
        <f>$K$28/'Fixed data'!$C$7</f>
        <v>-1.9482666666666561E-4</v>
      </c>
      <c r="AG36" s="34">
        <f>$K$28/'Fixed data'!$C$7</f>
        <v>-1.9482666666666561E-4</v>
      </c>
      <c r="AH36" s="34">
        <f>$K$28/'Fixed data'!$C$7</f>
        <v>-1.9482666666666561E-4</v>
      </c>
      <c r="AI36" s="34">
        <f>$K$28/'Fixed data'!$C$7</f>
        <v>-1.9482666666666561E-4</v>
      </c>
      <c r="AJ36" s="34">
        <f>$K$28/'Fixed data'!$C$7</f>
        <v>-1.9482666666666561E-4</v>
      </c>
      <c r="AK36" s="34">
        <f>$K$28/'Fixed data'!$C$7</f>
        <v>-1.9482666666666561E-4</v>
      </c>
      <c r="AL36" s="34">
        <f>$K$28/'Fixed data'!$C$7</f>
        <v>-1.9482666666666561E-4</v>
      </c>
      <c r="AM36" s="34">
        <f>$K$28/'Fixed data'!$C$7</f>
        <v>-1.9482666666666561E-4</v>
      </c>
      <c r="AN36" s="34">
        <f>$K$28/'Fixed data'!$C$7</f>
        <v>-1.9482666666666561E-4</v>
      </c>
      <c r="AO36" s="34">
        <f>$K$28/'Fixed data'!$C$7</f>
        <v>-1.9482666666666561E-4</v>
      </c>
      <c r="AP36" s="34">
        <f>$K$28/'Fixed data'!$C$7</f>
        <v>-1.9482666666666561E-4</v>
      </c>
      <c r="AQ36" s="34">
        <f>$K$28/'Fixed data'!$C$7</f>
        <v>-1.9482666666666561E-4</v>
      </c>
      <c r="AR36" s="34">
        <f>$K$28/'Fixed data'!$C$7</f>
        <v>-1.9482666666666561E-4</v>
      </c>
      <c r="AS36" s="34">
        <f>$K$28/'Fixed data'!$C$7</f>
        <v>-1.9482666666666561E-4</v>
      </c>
      <c r="AT36" s="34">
        <f>$K$28/'Fixed data'!$C$7</f>
        <v>-1.9482666666666561E-4</v>
      </c>
      <c r="AU36" s="34">
        <f>$K$28/'Fixed data'!$C$7</f>
        <v>-1.9482666666666561E-4</v>
      </c>
      <c r="AV36" s="34">
        <f>$K$28/'Fixed data'!$C$7</f>
        <v>-1.9482666666666561E-4</v>
      </c>
      <c r="AW36" s="34">
        <f>$K$28/'Fixed data'!$C$7</f>
        <v>-1.9482666666666561E-4</v>
      </c>
      <c r="AX36" s="34">
        <f>$K$28/'Fixed data'!$C$7</f>
        <v>-1.9482666666666561E-4</v>
      </c>
      <c r="AY36" s="34">
        <f>$K$28/'Fixed data'!$C$7</f>
        <v>-1.9482666666666561E-4</v>
      </c>
      <c r="AZ36" s="34">
        <f>$K$28/'Fixed data'!$C$7</f>
        <v>-1.9482666666666561E-4</v>
      </c>
      <c r="BA36" s="34">
        <f>$K$28/'Fixed data'!$C$7</f>
        <v>-1.9482666666666561E-4</v>
      </c>
      <c r="BB36" s="34">
        <f>$K$28/'Fixed data'!$C$7</f>
        <v>-1.9482666666666561E-4</v>
      </c>
      <c r="BC36" s="34">
        <f>$K$28/'Fixed data'!$C$7</f>
        <v>-1.9482666666666561E-4</v>
      </c>
      <c r="BD36" s="34">
        <f>$K$28/'Fixed data'!$C$7</f>
        <v>-1.9482666666666561E-4</v>
      </c>
    </row>
    <row r="37" spans="1:57" ht="16.5" hidden="1" customHeight="1" outlineLevel="1" x14ac:dyDescent="0.35">
      <c r="A37" s="115"/>
      <c r="B37" s="9" t="s">
        <v>33</v>
      </c>
      <c r="C37" s="11" t="s">
        <v>60</v>
      </c>
      <c r="D37" s="9" t="s">
        <v>40</v>
      </c>
      <c r="F37" s="34"/>
      <c r="G37" s="34"/>
      <c r="H37" s="34"/>
      <c r="I37" s="34"/>
      <c r="J37" s="34"/>
      <c r="K37" s="34"/>
      <c r="L37" s="34"/>
      <c r="M37" s="34">
        <f>$L$28/'Fixed data'!$C$7</f>
        <v>-1.9482666666666561E-4</v>
      </c>
      <c r="N37" s="34">
        <f>$L$28/'Fixed data'!$C$7</f>
        <v>-1.9482666666666561E-4</v>
      </c>
      <c r="O37" s="34">
        <f>$L$28/'Fixed data'!$C$7</f>
        <v>-1.9482666666666561E-4</v>
      </c>
      <c r="P37" s="34">
        <f>$L$28/'Fixed data'!$C$7</f>
        <v>-1.9482666666666561E-4</v>
      </c>
      <c r="Q37" s="34">
        <f>$L$28/'Fixed data'!$C$7</f>
        <v>-1.9482666666666561E-4</v>
      </c>
      <c r="R37" s="34">
        <f>$L$28/'Fixed data'!$C$7</f>
        <v>-1.9482666666666561E-4</v>
      </c>
      <c r="S37" s="34">
        <f>$L$28/'Fixed data'!$C$7</f>
        <v>-1.9482666666666561E-4</v>
      </c>
      <c r="T37" s="34">
        <f>$L$28/'Fixed data'!$C$7</f>
        <v>-1.9482666666666561E-4</v>
      </c>
      <c r="U37" s="34">
        <f>$L$28/'Fixed data'!$C$7</f>
        <v>-1.9482666666666561E-4</v>
      </c>
      <c r="V37" s="34">
        <f>$L$28/'Fixed data'!$C$7</f>
        <v>-1.9482666666666561E-4</v>
      </c>
      <c r="W37" s="34">
        <f>$L$28/'Fixed data'!$C$7</f>
        <v>-1.9482666666666561E-4</v>
      </c>
      <c r="X37" s="34">
        <f>$L$28/'Fixed data'!$C$7</f>
        <v>-1.9482666666666561E-4</v>
      </c>
      <c r="Y37" s="34">
        <f>$L$28/'Fixed data'!$C$7</f>
        <v>-1.9482666666666561E-4</v>
      </c>
      <c r="Z37" s="34">
        <f>$L$28/'Fixed data'!$C$7</f>
        <v>-1.9482666666666561E-4</v>
      </c>
      <c r="AA37" s="34">
        <f>$L$28/'Fixed data'!$C$7</f>
        <v>-1.9482666666666561E-4</v>
      </c>
      <c r="AB37" s="34">
        <f>$L$28/'Fixed data'!$C$7</f>
        <v>-1.9482666666666561E-4</v>
      </c>
      <c r="AC37" s="34">
        <f>$L$28/'Fixed data'!$C$7</f>
        <v>-1.9482666666666561E-4</v>
      </c>
      <c r="AD37" s="34">
        <f>$L$28/'Fixed data'!$C$7</f>
        <v>-1.9482666666666561E-4</v>
      </c>
      <c r="AE37" s="34">
        <f>$L$28/'Fixed data'!$C$7</f>
        <v>-1.9482666666666561E-4</v>
      </c>
      <c r="AF37" s="34">
        <f>$L$28/'Fixed data'!$C$7</f>
        <v>-1.9482666666666561E-4</v>
      </c>
      <c r="AG37" s="34">
        <f>$L$28/'Fixed data'!$C$7</f>
        <v>-1.9482666666666561E-4</v>
      </c>
      <c r="AH37" s="34">
        <f>$L$28/'Fixed data'!$C$7</f>
        <v>-1.9482666666666561E-4</v>
      </c>
      <c r="AI37" s="34">
        <f>$L$28/'Fixed data'!$C$7</f>
        <v>-1.9482666666666561E-4</v>
      </c>
      <c r="AJ37" s="34">
        <f>$L$28/'Fixed data'!$C$7</f>
        <v>-1.9482666666666561E-4</v>
      </c>
      <c r="AK37" s="34">
        <f>$L$28/'Fixed data'!$C$7</f>
        <v>-1.9482666666666561E-4</v>
      </c>
      <c r="AL37" s="34">
        <f>$L$28/'Fixed data'!$C$7</f>
        <v>-1.9482666666666561E-4</v>
      </c>
      <c r="AM37" s="34">
        <f>$L$28/'Fixed data'!$C$7</f>
        <v>-1.9482666666666561E-4</v>
      </c>
      <c r="AN37" s="34">
        <f>$L$28/'Fixed data'!$C$7</f>
        <v>-1.9482666666666561E-4</v>
      </c>
      <c r="AO37" s="34">
        <f>$L$28/'Fixed data'!$C$7</f>
        <v>-1.9482666666666561E-4</v>
      </c>
      <c r="AP37" s="34">
        <f>$L$28/'Fixed data'!$C$7</f>
        <v>-1.9482666666666561E-4</v>
      </c>
      <c r="AQ37" s="34">
        <f>$L$28/'Fixed data'!$C$7</f>
        <v>-1.9482666666666561E-4</v>
      </c>
      <c r="AR37" s="34">
        <f>$L$28/'Fixed data'!$C$7</f>
        <v>-1.9482666666666561E-4</v>
      </c>
      <c r="AS37" s="34">
        <f>$L$28/'Fixed data'!$C$7</f>
        <v>-1.9482666666666561E-4</v>
      </c>
      <c r="AT37" s="34">
        <f>$L$28/'Fixed data'!$C$7</f>
        <v>-1.9482666666666561E-4</v>
      </c>
      <c r="AU37" s="34">
        <f>$L$28/'Fixed data'!$C$7</f>
        <v>-1.9482666666666561E-4</v>
      </c>
      <c r="AV37" s="34">
        <f>$L$28/'Fixed data'!$C$7</f>
        <v>-1.9482666666666561E-4</v>
      </c>
      <c r="AW37" s="34">
        <f>$L$28/'Fixed data'!$C$7</f>
        <v>-1.9482666666666561E-4</v>
      </c>
      <c r="AX37" s="34">
        <f>$L$28/'Fixed data'!$C$7</f>
        <v>-1.9482666666666561E-4</v>
      </c>
      <c r="AY37" s="34">
        <f>$L$28/'Fixed data'!$C$7</f>
        <v>-1.9482666666666561E-4</v>
      </c>
      <c r="AZ37" s="34">
        <f>$L$28/'Fixed data'!$C$7</f>
        <v>-1.9482666666666561E-4</v>
      </c>
      <c r="BA37" s="34">
        <f>$L$28/'Fixed data'!$C$7</f>
        <v>-1.9482666666666561E-4</v>
      </c>
      <c r="BB37" s="34">
        <f>$L$28/'Fixed data'!$C$7</f>
        <v>-1.9482666666666561E-4</v>
      </c>
      <c r="BC37" s="34">
        <f>$L$28/'Fixed data'!$C$7</f>
        <v>-1.9482666666666561E-4</v>
      </c>
      <c r="BD37" s="34">
        <f>$L$28/'Fixed data'!$C$7</f>
        <v>-1.9482666666666561E-4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-1.9482666666666561E-4</v>
      </c>
      <c r="G60" s="34">
        <f t="shared" si="6"/>
        <v>-3.8965333333333121E-4</v>
      </c>
      <c r="H60" s="34">
        <f t="shared" si="6"/>
        <v>-5.8447999999999682E-4</v>
      </c>
      <c r="I60" s="34">
        <f t="shared" si="6"/>
        <v>-7.7930666666666242E-4</v>
      </c>
      <c r="J60" s="34">
        <f t="shared" si="6"/>
        <v>-9.7413333333332803E-4</v>
      </c>
      <c r="K60" s="34">
        <f t="shared" si="6"/>
        <v>-1.1689599999999936E-3</v>
      </c>
      <c r="L60" s="34">
        <f t="shared" si="6"/>
        <v>-1.3637866666666592E-3</v>
      </c>
      <c r="M60" s="34">
        <f t="shared" si="6"/>
        <v>-1.5586133333333248E-3</v>
      </c>
      <c r="N60" s="34">
        <f t="shared" si="6"/>
        <v>-1.5586133333333248E-3</v>
      </c>
      <c r="O60" s="34">
        <f t="shared" si="6"/>
        <v>-1.5586133333333248E-3</v>
      </c>
      <c r="P60" s="34">
        <f t="shared" si="6"/>
        <v>-1.5586133333333248E-3</v>
      </c>
      <c r="Q60" s="34">
        <f t="shared" si="6"/>
        <v>-1.5586133333333248E-3</v>
      </c>
      <c r="R60" s="34">
        <f t="shared" si="6"/>
        <v>-1.5586133333333248E-3</v>
      </c>
      <c r="S60" s="34">
        <f t="shared" si="6"/>
        <v>-1.5586133333333248E-3</v>
      </c>
      <c r="T60" s="34">
        <f t="shared" si="6"/>
        <v>-1.5586133333333248E-3</v>
      </c>
      <c r="U60" s="34">
        <f t="shared" si="6"/>
        <v>-1.5586133333333248E-3</v>
      </c>
      <c r="V60" s="34">
        <f t="shared" si="6"/>
        <v>-1.5586133333333248E-3</v>
      </c>
      <c r="W60" s="34">
        <f t="shared" si="6"/>
        <v>-1.5586133333333248E-3</v>
      </c>
      <c r="X60" s="34">
        <f t="shared" si="6"/>
        <v>-1.5586133333333248E-3</v>
      </c>
      <c r="Y60" s="34">
        <f t="shared" si="6"/>
        <v>-1.5586133333333248E-3</v>
      </c>
      <c r="Z60" s="34">
        <f t="shared" si="6"/>
        <v>-1.5586133333333248E-3</v>
      </c>
      <c r="AA60" s="34">
        <f t="shared" si="6"/>
        <v>-1.5586133333333248E-3</v>
      </c>
      <c r="AB60" s="34">
        <f t="shared" si="6"/>
        <v>-1.5586133333333248E-3</v>
      </c>
      <c r="AC60" s="34">
        <f t="shared" si="6"/>
        <v>-1.5586133333333248E-3</v>
      </c>
      <c r="AD60" s="34">
        <f t="shared" si="6"/>
        <v>-1.5586133333333248E-3</v>
      </c>
      <c r="AE60" s="34">
        <f t="shared" si="6"/>
        <v>-1.5586133333333248E-3</v>
      </c>
      <c r="AF60" s="34">
        <f t="shared" si="6"/>
        <v>-1.5586133333333248E-3</v>
      </c>
      <c r="AG60" s="34">
        <f t="shared" si="6"/>
        <v>-1.5586133333333248E-3</v>
      </c>
      <c r="AH60" s="34">
        <f t="shared" si="6"/>
        <v>-1.5586133333333248E-3</v>
      </c>
      <c r="AI60" s="34">
        <f t="shared" si="6"/>
        <v>-1.5586133333333248E-3</v>
      </c>
      <c r="AJ60" s="34">
        <f t="shared" si="6"/>
        <v>-1.5586133333333248E-3</v>
      </c>
      <c r="AK60" s="34">
        <f t="shared" si="6"/>
        <v>-1.5586133333333248E-3</v>
      </c>
      <c r="AL60" s="34">
        <f t="shared" si="6"/>
        <v>-1.5586133333333248E-3</v>
      </c>
      <c r="AM60" s="34">
        <f t="shared" si="6"/>
        <v>-1.5586133333333248E-3</v>
      </c>
      <c r="AN60" s="34">
        <f t="shared" si="6"/>
        <v>-1.5586133333333248E-3</v>
      </c>
      <c r="AO60" s="34">
        <f t="shared" si="6"/>
        <v>-1.5586133333333248E-3</v>
      </c>
      <c r="AP60" s="34">
        <f t="shared" si="6"/>
        <v>-1.5586133333333248E-3</v>
      </c>
      <c r="AQ60" s="34">
        <f t="shared" si="6"/>
        <v>-1.5586133333333248E-3</v>
      </c>
      <c r="AR60" s="34">
        <f t="shared" si="6"/>
        <v>-1.5586133333333248E-3</v>
      </c>
      <c r="AS60" s="34">
        <f t="shared" si="6"/>
        <v>-1.5586133333333248E-3</v>
      </c>
      <c r="AT60" s="34">
        <f t="shared" si="6"/>
        <v>-1.5586133333333248E-3</v>
      </c>
      <c r="AU60" s="34">
        <f t="shared" si="6"/>
        <v>-1.5586133333333248E-3</v>
      </c>
      <c r="AV60" s="34">
        <f t="shared" si="6"/>
        <v>-1.5586133333333248E-3</v>
      </c>
      <c r="AW60" s="34">
        <f t="shared" si="6"/>
        <v>-1.5586133333333248E-3</v>
      </c>
      <c r="AX60" s="34">
        <f t="shared" si="6"/>
        <v>-1.5586133333333248E-3</v>
      </c>
      <c r="AY60" s="34">
        <f t="shared" si="6"/>
        <v>-1.3637866666666592E-3</v>
      </c>
      <c r="AZ60" s="34">
        <f t="shared" si="6"/>
        <v>-1.1689599999999936E-3</v>
      </c>
      <c r="BA60" s="34">
        <f t="shared" si="6"/>
        <v>-9.7413333333332803E-4</v>
      </c>
      <c r="BB60" s="34">
        <f t="shared" si="6"/>
        <v>-7.7930666666666242E-4</v>
      </c>
      <c r="BC60" s="34">
        <f t="shared" si="6"/>
        <v>-5.8447999999999682E-4</v>
      </c>
      <c r="BD60" s="34">
        <f t="shared" si="6"/>
        <v>-3.8965333333333121E-4</v>
      </c>
    </row>
    <row r="61" spans="1:56" ht="17.25" hidden="1" customHeight="1" outlineLevel="1" x14ac:dyDescent="0.35">
      <c r="A61" s="115"/>
      <c r="B61" s="9" t="s">
        <v>35</v>
      </c>
      <c r="C61" s="9" t="s">
        <v>62</v>
      </c>
      <c r="D61" s="9" t="s">
        <v>40</v>
      </c>
      <c r="E61" s="34">
        <v>0</v>
      </c>
      <c r="F61" s="34">
        <f>E62</f>
        <v>-8.7671999999999525E-3</v>
      </c>
      <c r="G61" s="34">
        <f t="shared" ref="G61:BD61" si="7">F62</f>
        <v>-1.733957333333324E-2</v>
      </c>
      <c r="H61" s="34">
        <f t="shared" si="7"/>
        <v>-2.5717119999999861E-2</v>
      </c>
      <c r="I61" s="34">
        <f t="shared" si="7"/>
        <v>-3.389983999999982E-2</v>
      </c>
      <c r="J61" s="34">
        <f t="shared" si="7"/>
        <v>-4.1887733333333108E-2</v>
      </c>
      <c r="K61" s="34">
        <f t="shared" si="7"/>
        <v>-4.9680799999999734E-2</v>
      </c>
      <c r="L61" s="34">
        <f t="shared" si="7"/>
        <v>-5.7279039999999691E-2</v>
      </c>
      <c r="M61" s="34">
        <f t="shared" si="7"/>
        <v>-6.4682453333332987E-2</v>
      </c>
      <c r="N61" s="34">
        <f t="shared" si="7"/>
        <v>-6.3123839999999667E-2</v>
      </c>
      <c r="O61" s="34">
        <f t="shared" si="7"/>
        <v>-6.1565226666666341E-2</v>
      </c>
      <c r="P61" s="34">
        <f t="shared" si="7"/>
        <v>-6.0006613333333014E-2</v>
      </c>
      <c r="Q61" s="34">
        <f t="shared" si="7"/>
        <v>-5.8447999999999688E-2</v>
      </c>
      <c r="R61" s="34">
        <f t="shared" si="7"/>
        <v>-5.6889386666666361E-2</v>
      </c>
      <c r="S61" s="34">
        <f t="shared" si="7"/>
        <v>-5.5330773333333035E-2</v>
      </c>
      <c r="T61" s="34">
        <f t="shared" si="7"/>
        <v>-5.3772159999999708E-2</v>
      </c>
      <c r="U61" s="34">
        <f t="shared" si="7"/>
        <v>-5.2213546666666381E-2</v>
      </c>
      <c r="V61" s="34">
        <f t="shared" si="7"/>
        <v>-5.0654933333333055E-2</v>
      </c>
      <c r="W61" s="34">
        <f t="shared" si="7"/>
        <v>-4.9096319999999728E-2</v>
      </c>
      <c r="X61" s="34">
        <f t="shared" si="7"/>
        <v>-4.7537706666666402E-2</v>
      </c>
      <c r="Y61" s="34">
        <f t="shared" si="7"/>
        <v>-4.5979093333333075E-2</v>
      </c>
      <c r="Z61" s="34">
        <f t="shared" si="7"/>
        <v>-4.4420479999999748E-2</v>
      </c>
      <c r="AA61" s="34">
        <f t="shared" si="7"/>
        <v>-4.2861866666666422E-2</v>
      </c>
      <c r="AB61" s="34">
        <f t="shared" si="7"/>
        <v>-4.1303253333333095E-2</v>
      </c>
      <c r="AC61" s="34">
        <f t="shared" si="7"/>
        <v>-3.9744639999999769E-2</v>
      </c>
      <c r="AD61" s="34">
        <f t="shared" si="7"/>
        <v>-3.8186026666666442E-2</v>
      </c>
      <c r="AE61" s="34">
        <f t="shared" si="7"/>
        <v>-3.6627413333333116E-2</v>
      </c>
      <c r="AF61" s="34">
        <f t="shared" si="7"/>
        <v>-3.5068799999999789E-2</v>
      </c>
      <c r="AG61" s="34">
        <f t="shared" si="7"/>
        <v>-3.3510186666666462E-2</v>
      </c>
      <c r="AH61" s="34">
        <f t="shared" si="7"/>
        <v>-3.1951573333333136E-2</v>
      </c>
      <c r="AI61" s="34">
        <f t="shared" si="7"/>
        <v>-3.0392959999999809E-2</v>
      </c>
      <c r="AJ61" s="34">
        <f t="shared" si="7"/>
        <v>-2.8834346666666483E-2</v>
      </c>
      <c r="AK61" s="34">
        <f t="shared" si="7"/>
        <v>-2.7275733333333156E-2</v>
      </c>
      <c r="AL61" s="34">
        <f t="shared" si="7"/>
        <v>-2.571711999999983E-2</v>
      </c>
      <c r="AM61" s="34">
        <f t="shared" si="7"/>
        <v>-2.4158506666666503E-2</v>
      </c>
      <c r="AN61" s="34">
        <f t="shared" si="7"/>
        <v>-2.2599893333333176E-2</v>
      </c>
      <c r="AO61" s="34">
        <f t="shared" si="7"/>
        <v>-2.104127999999985E-2</v>
      </c>
      <c r="AP61" s="34">
        <f t="shared" si="7"/>
        <v>-1.9482666666666523E-2</v>
      </c>
      <c r="AQ61" s="34">
        <f t="shared" si="7"/>
        <v>-1.7924053333333197E-2</v>
      </c>
      <c r="AR61" s="34">
        <f t="shared" si="7"/>
        <v>-1.636543999999987E-2</v>
      </c>
      <c r="AS61" s="34">
        <f t="shared" si="7"/>
        <v>-1.4806826666666545E-2</v>
      </c>
      <c r="AT61" s="34">
        <f t="shared" si="7"/>
        <v>-1.324821333333322E-2</v>
      </c>
      <c r="AU61" s="34">
        <f t="shared" si="7"/>
        <v>-1.1689599999999896E-2</v>
      </c>
      <c r="AV61" s="34">
        <f t="shared" si="7"/>
        <v>-1.0130986666666571E-2</v>
      </c>
      <c r="AW61" s="34">
        <f t="shared" si="7"/>
        <v>-8.5723733333332459E-3</v>
      </c>
      <c r="AX61" s="34">
        <f t="shared" si="7"/>
        <v>-7.013759999999921E-3</v>
      </c>
      <c r="AY61" s="34">
        <f t="shared" si="7"/>
        <v>-5.4551466666665962E-3</v>
      </c>
      <c r="AZ61" s="34">
        <f t="shared" si="7"/>
        <v>-4.0913599999999372E-3</v>
      </c>
      <c r="BA61" s="34">
        <f t="shared" si="7"/>
        <v>-2.9223999999999435E-3</v>
      </c>
      <c r="BB61" s="34">
        <f t="shared" si="7"/>
        <v>-1.9482666666666155E-3</v>
      </c>
      <c r="BC61" s="34">
        <f t="shared" si="7"/>
        <v>-1.1689599999999531E-3</v>
      </c>
      <c r="BD61" s="34">
        <f t="shared" si="7"/>
        <v>-5.8447999999995627E-4</v>
      </c>
    </row>
    <row r="62" spans="1:56" ht="16.5" hidden="1" customHeight="1" outlineLevel="1" x14ac:dyDescent="0.3">
      <c r="A62" s="115"/>
      <c r="B62" s="9" t="s">
        <v>34</v>
      </c>
      <c r="C62" s="9" t="s">
        <v>68</v>
      </c>
      <c r="D62" s="9" t="s">
        <v>40</v>
      </c>
      <c r="E62" s="34">
        <f t="shared" ref="E62:BD62" si="8">E28-E60+E61</f>
        <v>-8.7671999999999525E-3</v>
      </c>
      <c r="F62" s="34">
        <f t="shared" si="8"/>
        <v>-1.733957333333324E-2</v>
      </c>
      <c r="G62" s="34">
        <f t="shared" si="8"/>
        <v>-2.5717119999999861E-2</v>
      </c>
      <c r="H62" s="34">
        <f t="shared" si="8"/>
        <v>-3.389983999999982E-2</v>
      </c>
      <c r="I62" s="34">
        <f t="shared" si="8"/>
        <v>-4.1887733333333108E-2</v>
      </c>
      <c r="J62" s="34">
        <f t="shared" si="8"/>
        <v>-4.9680799999999734E-2</v>
      </c>
      <c r="K62" s="34">
        <f t="shared" si="8"/>
        <v>-5.7279039999999691E-2</v>
      </c>
      <c r="L62" s="34">
        <f t="shared" si="8"/>
        <v>-6.4682453333332987E-2</v>
      </c>
      <c r="M62" s="34">
        <f t="shared" si="8"/>
        <v>-6.3123839999999667E-2</v>
      </c>
      <c r="N62" s="34">
        <f t="shared" si="8"/>
        <v>-6.1565226666666341E-2</v>
      </c>
      <c r="O62" s="34">
        <f t="shared" si="8"/>
        <v>-6.0006613333333014E-2</v>
      </c>
      <c r="P62" s="34">
        <f t="shared" si="8"/>
        <v>-5.8447999999999688E-2</v>
      </c>
      <c r="Q62" s="34">
        <f t="shared" si="8"/>
        <v>-5.6889386666666361E-2</v>
      </c>
      <c r="R62" s="34">
        <f t="shared" si="8"/>
        <v>-5.5330773333333035E-2</v>
      </c>
      <c r="S62" s="34">
        <f t="shared" si="8"/>
        <v>-5.3772159999999708E-2</v>
      </c>
      <c r="T62" s="34">
        <f t="shared" si="8"/>
        <v>-5.2213546666666381E-2</v>
      </c>
      <c r="U62" s="34">
        <f t="shared" si="8"/>
        <v>-5.0654933333333055E-2</v>
      </c>
      <c r="V62" s="34">
        <f t="shared" si="8"/>
        <v>-4.9096319999999728E-2</v>
      </c>
      <c r="W62" s="34">
        <f t="shared" si="8"/>
        <v>-4.7537706666666402E-2</v>
      </c>
      <c r="X62" s="34">
        <f t="shared" si="8"/>
        <v>-4.5979093333333075E-2</v>
      </c>
      <c r="Y62" s="34">
        <f t="shared" si="8"/>
        <v>-4.4420479999999748E-2</v>
      </c>
      <c r="Z62" s="34">
        <f t="shared" si="8"/>
        <v>-4.2861866666666422E-2</v>
      </c>
      <c r="AA62" s="34">
        <f t="shared" si="8"/>
        <v>-4.1303253333333095E-2</v>
      </c>
      <c r="AB62" s="34">
        <f t="shared" si="8"/>
        <v>-3.9744639999999769E-2</v>
      </c>
      <c r="AC62" s="34">
        <f t="shared" si="8"/>
        <v>-3.8186026666666442E-2</v>
      </c>
      <c r="AD62" s="34">
        <f t="shared" si="8"/>
        <v>-3.6627413333333116E-2</v>
      </c>
      <c r="AE62" s="34">
        <f t="shared" si="8"/>
        <v>-3.5068799999999789E-2</v>
      </c>
      <c r="AF62" s="34">
        <f t="shared" si="8"/>
        <v>-3.3510186666666462E-2</v>
      </c>
      <c r="AG62" s="34">
        <f t="shared" si="8"/>
        <v>-3.1951573333333136E-2</v>
      </c>
      <c r="AH62" s="34">
        <f t="shared" si="8"/>
        <v>-3.0392959999999809E-2</v>
      </c>
      <c r="AI62" s="34">
        <f t="shared" si="8"/>
        <v>-2.8834346666666483E-2</v>
      </c>
      <c r="AJ62" s="34">
        <f t="shared" si="8"/>
        <v>-2.7275733333333156E-2</v>
      </c>
      <c r="AK62" s="34">
        <f t="shared" si="8"/>
        <v>-2.571711999999983E-2</v>
      </c>
      <c r="AL62" s="34">
        <f t="shared" si="8"/>
        <v>-2.4158506666666503E-2</v>
      </c>
      <c r="AM62" s="34">
        <f t="shared" si="8"/>
        <v>-2.2599893333333176E-2</v>
      </c>
      <c r="AN62" s="34">
        <f t="shared" si="8"/>
        <v>-2.104127999999985E-2</v>
      </c>
      <c r="AO62" s="34">
        <f t="shared" si="8"/>
        <v>-1.9482666666666523E-2</v>
      </c>
      <c r="AP62" s="34">
        <f t="shared" si="8"/>
        <v>-1.7924053333333197E-2</v>
      </c>
      <c r="AQ62" s="34">
        <f t="shared" si="8"/>
        <v>-1.636543999999987E-2</v>
      </c>
      <c r="AR62" s="34">
        <f t="shared" si="8"/>
        <v>-1.4806826666666545E-2</v>
      </c>
      <c r="AS62" s="34">
        <f t="shared" si="8"/>
        <v>-1.324821333333322E-2</v>
      </c>
      <c r="AT62" s="34">
        <f t="shared" si="8"/>
        <v>-1.1689599999999896E-2</v>
      </c>
      <c r="AU62" s="34">
        <f t="shared" si="8"/>
        <v>-1.0130986666666571E-2</v>
      </c>
      <c r="AV62" s="34">
        <f t="shared" si="8"/>
        <v>-8.5723733333332459E-3</v>
      </c>
      <c r="AW62" s="34">
        <f t="shared" si="8"/>
        <v>-7.013759999999921E-3</v>
      </c>
      <c r="AX62" s="34">
        <f t="shared" si="8"/>
        <v>-5.4551466666665962E-3</v>
      </c>
      <c r="AY62" s="34">
        <f t="shared" si="8"/>
        <v>-4.0913599999999372E-3</v>
      </c>
      <c r="AZ62" s="34">
        <f t="shared" si="8"/>
        <v>-2.9223999999999435E-3</v>
      </c>
      <c r="BA62" s="34">
        <f t="shared" si="8"/>
        <v>-1.9482666666666155E-3</v>
      </c>
      <c r="BB62" s="34">
        <f t="shared" si="8"/>
        <v>-1.1689599999999531E-3</v>
      </c>
      <c r="BC62" s="34">
        <f t="shared" si="8"/>
        <v>-5.8447999999995627E-4</v>
      </c>
      <c r="BD62" s="34">
        <f t="shared" si="8"/>
        <v>-1.9482666666662506E-4</v>
      </c>
    </row>
    <row r="63" spans="1:56" ht="16.5" collapsed="1" x14ac:dyDescent="0.3">
      <c r="A63" s="115"/>
      <c r="B63" s="9" t="s">
        <v>8</v>
      </c>
      <c r="C63" s="11" t="s">
        <v>67</v>
      </c>
      <c r="D63" s="9" t="s">
        <v>40</v>
      </c>
      <c r="E63" s="34">
        <f>AVERAGE(E61:E62)*'Fixed data'!$C$3</f>
        <v>-2.1172787999999886E-4</v>
      </c>
      <c r="F63" s="34">
        <f>AVERAGE(F61:F62)*'Fixed data'!$C$3</f>
        <v>-6.3047857599999669E-4</v>
      </c>
      <c r="G63" s="34">
        <f>AVERAGE(G61:G62)*'Fixed data'!$C$3</f>
        <v>-1.0398191439999944E-3</v>
      </c>
      <c r="H63" s="34">
        <f>AVERAGE(H61:H62)*'Fixed data'!$C$3</f>
        <v>-1.4397495839999924E-3</v>
      </c>
      <c r="I63" s="34">
        <f>AVERAGE(I61:I62)*'Fixed data'!$C$3</f>
        <v>-1.8302698959999904E-3</v>
      </c>
      <c r="J63" s="34">
        <f>AVERAGE(J61:J62)*'Fixed data'!$C$3</f>
        <v>-2.2113800799999882E-3</v>
      </c>
      <c r="K63" s="34">
        <f>AVERAGE(K61:K62)*'Fixed data'!$C$3</f>
        <v>-2.5830801359999862E-3</v>
      </c>
      <c r="L63" s="34">
        <f>AVERAGE(L61:L62)*'Fixed data'!$C$3</f>
        <v>-2.9453700639999842E-3</v>
      </c>
      <c r="M63" s="34">
        <f>AVERAGE(M61:M62)*'Fixed data'!$C$3</f>
        <v>-3.086521983999984E-3</v>
      </c>
      <c r="N63" s="34">
        <f>AVERAGE(N61:N62)*'Fixed data'!$C$3</f>
        <v>-3.0112409599999846E-3</v>
      </c>
      <c r="O63" s="34">
        <f>AVERAGE(O61:O62)*'Fixed data'!$C$3</f>
        <v>-2.9359599359999843E-3</v>
      </c>
      <c r="P63" s="34">
        <f>AVERAGE(P61:P62)*'Fixed data'!$C$3</f>
        <v>-2.8606789119999853E-3</v>
      </c>
      <c r="Q63" s="34">
        <f>AVERAGE(Q61:Q62)*'Fixed data'!$C$3</f>
        <v>-2.785397887999985E-3</v>
      </c>
      <c r="R63" s="34">
        <f>AVERAGE(R61:R62)*'Fixed data'!$C$3</f>
        <v>-2.7101168639999855E-3</v>
      </c>
      <c r="S63" s="34">
        <f>AVERAGE(S61:S62)*'Fixed data'!$C$3</f>
        <v>-2.6348358399999857E-3</v>
      </c>
      <c r="T63" s="34">
        <f>AVERAGE(T61:T62)*'Fixed data'!$C$3</f>
        <v>-2.5595548159999862E-3</v>
      </c>
      <c r="U63" s="34">
        <f>AVERAGE(U61:U62)*'Fixed data'!$C$3</f>
        <v>-2.4842737919999864E-3</v>
      </c>
      <c r="V63" s="34">
        <f>AVERAGE(V61:V62)*'Fixed data'!$C$3</f>
        <v>-2.4089927679999869E-3</v>
      </c>
      <c r="W63" s="34">
        <f>AVERAGE(W61:W62)*'Fixed data'!$C$3</f>
        <v>-2.3337117439999871E-3</v>
      </c>
      <c r="X63" s="34">
        <f>AVERAGE(X61:X62)*'Fixed data'!$C$3</f>
        <v>-2.2584307199999877E-3</v>
      </c>
      <c r="Y63" s="34">
        <f>AVERAGE(Y61:Y62)*'Fixed data'!$C$3</f>
        <v>-2.1831496959999878E-3</v>
      </c>
      <c r="Z63" s="34">
        <f>AVERAGE(Z61:Z62)*'Fixed data'!$C$3</f>
        <v>-2.1078686719999884E-3</v>
      </c>
      <c r="AA63" s="34">
        <f>AVERAGE(AA61:AA62)*'Fixed data'!$C$3</f>
        <v>-2.0325876479999885E-3</v>
      </c>
      <c r="AB63" s="34">
        <f>AVERAGE(AB61:AB62)*'Fixed data'!$C$3</f>
        <v>-1.9573066239999891E-3</v>
      </c>
      <c r="AC63" s="34">
        <f>AVERAGE(AC61:AC62)*'Fixed data'!$C$3</f>
        <v>-1.882025599999989E-3</v>
      </c>
      <c r="AD63" s="34">
        <f>AVERAGE(AD61:AD62)*'Fixed data'!$C$3</f>
        <v>-1.8067445759999896E-3</v>
      </c>
      <c r="AE63" s="34">
        <f>AVERAGE(AE61:AE62)*'Fixed data'!$C$3</f>
        <v>-1.7314635519999895E-3</v>
      </c>
      <c r="AF63" s="34">
        <f>AVERAGE(AF61:AF62)*'Fixed data'!$C$3</f>
        <v>-1.6561825279999903E-3</v>
      </c>
      <c r="AG63" s="34">
        <f>AVERAGE(AG61:AG62)*'Fixed data'!$C$3</f>
        <v>-1.5809015039999902E-3</v>
      </c>
      <c r="AH63" s="34">
        <f>AVERAGE(AH61:AH62)*'Fixed data'!$C$3</f>
        <v>-1.5056204799999908E-3</v>
      </c>
      <c r="AI63" s="34">
        <f>AVERAGE(AI61:AI62)*'Fixed data'!$C$3</f>
        <v>-1.4303394559999911E-3</v>
      </c>
      <c r="AJ63" s="34">
        <f>AVERAGE(AJ61:AJ62)*'Fixed data'!$C$3</f>
        <v>-1.3550584319999912E-3</v>
      </c>
      <c r="AK63" s="34">
        <f>AVERAGE(AK61:AK62)*'Fixed data'!$C$3</f>
        <v>-1.2797774079999916E-3</v>
      </c>
      <c r="AL63" s="34">
        <f>AVERAGE(AL61:AL62)*'Fixed data'!$C$3</f>
        <v>-1.204496383999992E-3</v>
      </c>
      <c r="AM63" s="34">
        <f>AVERAGE(AM61:AM62)*'Fixed data'!$C$3</f>
        <v>-1.1292153599999923E-3</v>
      </c>
      <c r="AN63" s="34">
        <f>AVERAGE(AN61:AN62)*'Fixed data'!$C$3</f>
        <v>-1.0539343359999927E-3</v>
      </c>
      <c r="AO63" s="34">
        <f>AVERAGE(AO61:AO62)*'Fixed data'!$C$3</f>
        <v>-9.7865331199999302E-4</v>
      </c>
      <c r="AP63" s="34">
        <f>AVERAGE(AP61:AP62)*'Fixed data'!$C$3</f>
        <v>-9.0337228799999326E-4</v>
      </c>
      <c r="AQ63" s="34">
        <f>AVERAGE(AQ61:AQ62)*'Fixed data'!$C$3</f>
        <v>-8.2809126399999362E-4</v>
      </c>
      <c r="AR63" s="34">
        <f>AVERAGE(AR61:AR62)*'Fixed data'!$C$3</f>
        <v>-7.5281023999999397E-4</v>
      </c>
      <c r="AS63" s="34">
        <f>AVERAGE(AS61:AS62)*'Fixed data'!$C$3</f>
        <v>-6.7752921599999443E-4</v>
      </c>
      <c r="AT63" s="34">
        <f>AVERAGE(AT61:AT62)*'Fixed data'!$C$3</f>
        <v>-6.0224819199999479E-4</v>
      </c>
      <c r="AU63" s="34">
        <f>AVERAGE(AU61:AU62)*'Fixed data'!$C$3</f>
        <v>-5.2696716799999525E-4</v>
      </c>
      <c r="AV63" s="34">
        <f>AVERAGE(AV61:AV62)*'Fixed data'!$C$3</f>
        <v>-4.5168614399999555E-4</v>
      </c>
      <c r="AW63" s="34">
        <f>AVERAGE(AW61:AW62)*'Fixed data'!$C$3</f>
        <v>-3.7640511999999601E-4</v>
      </c>
      <c r="AX63" s="34">
        <f>AVERAGE(AX61:AX62)*'Fixed data'!$C$3</f>
        <v>-3.0112409599999642E-4</v>
      </c>
      <c r="AY63" s="34">
        <f>AVERAGE(AY61:AY62)*'Fixed data'!$C$3</f>
        <v>-2.3054813599999682E-4</v>
      </c>
      <c r="AZ63" s="34">
        <f>AVERAGE(AZ61:AZ62)*'Fixed data'!$C$3</f>
        <v>-1.6938230399999714E-4</v>
      </c>
      <c r="BA63" s="34">
        <f>AVERAGE(BA61:BA62)*'Fixed data'!$C$3</f>
        <v>-1.176265999999974E-4</v>
      </c>
      <c r="BB63" s="34">
        <f>AVERAGE(BB61:BB62)*'Fixed data'!$C$3</f>
        <v>-7.5281023999997641E-5</v>
      </c>
      <c r="BC63" s="34">
        <f>AVERAGE(BC61:BC62)*'Fixed data'!$C$3</f>
        <v>-4.2345575999997816E-5</v>
      </c>
      <c r="BD63" s="34">
        <f>AVERAGE(BD61:BD62)*'Fixed data'!$C$3</f>
        <v>-1.882025599999794E-5</v>
      </c>
    </row>
    <row r="64" spans="1:56" ht="15.75" thickBot="1" x14ac:dyDescent="0.35">
      <c r="A64" s="114"/>
      <c r="B64" s="12" t="s">
        <v>94</v>
      </c>
      <c r="C64" s="12" t="s">
        <v>45</v>
      </c>
      <c r="D64" s="12" t="s">
        <v>40</v>
      </c>
      <c r="E64" s="53">
        <f t="shared" ref="E64:BD64" si="9">E29+E60+E63</f>
        <v>-2.4035278799999873E-3</v>
      </c>
      <c r="F64" s="53">
        <f t="shared" si="9"/>
        <v>-3.0171052426666511E-3</v>
      </c>
      <c r="G64" s="53">
        <f t="shared" si="9"/>
        <v>-3.6212724773333144E-3</v>
      </c>
      <c r="H64" s="53">
        <f t="shared" si="9"/>
        <v>-4.2160295839999773E-3</v>
      </c>
      <c r="I64" s="53">
        <f t="shared" si="9"/>
        <v>-4.8013765626666411E-3</v>
      </c>
      <c r="J64" s="53">
        <f t="shared" si="9"/>
        <v>-5.377313413333305E-3</v>
      </c>
      <c r="K64" s="53">
        <f t="shared" si="9"/>
        <v>-5.9438401359999688E-3</v>
      </c>
      <c r="L64" s="53">
        <f t="shared" si="9"/>
        <v>-6.5009567306666318E-3</v>
      </c>
      <c r="M64" s="53">
        <f t="shared" si="9"/>
        <v>-4.6451353173333088E-3</v>
      </c>
      <c r="N64" s="53">
        <f t="shared" si="9"/>
        <v>-4.569854293333309E-3</v>
      </c>
      <c r="O64" s="53">
        <f t="shared" si="9"/>
        <v>-4.4945732693333091E-3</v>
      </c>
      <c r="P64" s="53">
        <f t="shared" si="9"/>
        <v>-4.4192922453333101E-3</v>
      </c>
      <c r="Q64" s="53">
        <f t="shared" si="9"/>
        <v>-4.3440112213333094E-3</v>
      </c>
      <c r="R64" s="53">
        <f t="shared" si="9"/>
        <v>-4.2687301973333104E-3</v>
      </c>
      <c r="S64" s="53">
        <f t="shared" si="9"/>
        <v>-4.1934491733333105E-3</v>
      </c>
      <c r="T64" s="53">
        <f t="shared" si="9"/>
        <v>-4.1181681493333115E-3</v>
      </c>
      <c r="U64" s="53">
        <f t="shared" si="9"/>
        <v>-4.0428871253333117E-3</v>
      </c>
      <c r="V64" s="53">
        <f t="shared" si="9"/>
        <v>-3.9676061013333118E-3</v>
      </c>
      <c r="W64" s="53">
        <f t="shared" si="9"/>
        <v>-3.8923250773333119E-3</v>
      </c>
      <c r="X64" s="53">
        <f t="shared" si="9"/>
        <v>-3.8170440533333125E-3</v>
      </c>
      <c r="Y64" s="53">
        <f t="shared" si="9"/>
        <v>-3.7417630293333126E-3</v>
      </c>
      <c r="Z64" s="53">
        <f t="shared" si="9"/>
        <v>-3.6664820053333132E-3</v>
      </c>
      <c r="AA64" s="53">
        <f t="shared" si="9"/>
        <v>-3.5912009813333133E-3</v>
      </c>
      <c r="AB64" s="53">
        <f t="shared" si="9"/>
        <v>-3.5159199573333139E-3</v>
      </c>
      <c r="AC64" s="53">
        <f t="shared" si="9"/>
        <v>-3.4406389333333136E-3</v>
      </c>
      <c r="AD64" s="53">
        <f t="shared" si="9"/>
        <v>-3.3653579093333146E-3</v>
      </c>
      <c r="AE64" s="53">
        <f t="shared" si="9"/>
        <v>-3.2900768853333143E-3</v>
      </c>
      <c r="AF64" s="53">
        <f t="shared" si="9"/>
        <v>-3.2147958613333149E-3</v>
      </c>
      <c r="AG64" s="53">
        <f t="shared" si="9"/>
        <v>-3.139514837333315E-3</v>
      </c>
      <c r="AH64" s="53">
        <f t="shared" si="9"/>
        <v>-3.0642338133333156E-3</v>
      </c>
      <c r="AI64" s="53">
        <f t="shared" si="9"/>
        <v>-2.9889527893333162E-3</v>
      </c>
      <c r="AJ64" s="53">
        <f t="shared" si="9"/>
        <v>-2.9136717653333163E-3</v>
      </c>
      <c r="AK64" s="53">
        <f t="shared" si="9"/>
        <v>-2.8383907413333164E-3</v>
      </c>
      <c r="AL64" s="53">
        <f t="shared" si="9"/>
        <v>-2.7631097173333166E-3</v>
      </c>
      <c r="AM64" s="53">
        <f t="shared" si="9"/>
        <v>-2.6878286933333172E-3</v>
      </c>
      <c r="AN64" s="53">
        <f t="shared" si="9"/>
        <v>-2.6125476693333177E-3</v>
      </c>
      <c r="AO64" s="53">
        <f t="shared" si="9"/>
        <v>-2.5372666453333179E-3</v>
      </c>
      <c r="AP64" s="53">
        <f t="shared" si="9"/>
        <v>-2.461985621333318E-3</v>
      </c>
      <c r="AQ64" s="53">
        <f t="shared" si="9"/>
        <v>-2.3867045973333186E-3</v>
      </c>
      <c r="AR64" s="53">
        <f t="shared" si="9"/>
        <v>-2.3114235733333187E-3</v>
      </c>
      <c r="AS64" s="53">
        <f t="shared" si="9"/>
        <v>-2.2361425493333193E-3</v>
      </c>
      <c r="AT64" s="53">
        <f t="shared" si="9"/>
        <v>-2.1608615253333194E-3</v>
      </c>
      <c r="AU64" s="53">
        <f t="shared" si="9"/>
        <v>-2.08558050133332E-3</v>
      </c>
      <c r="AV64" s="53">
        <f t="shared" si="9"/>
        <v>-2.0102994773333206E-3</v>
      </c>
      <c r="AW64" s="53">
        <f t="shared" si="9"/>
        <v>-1.9350184533333209E-3</v>
      </c>
      <c r="AX64" s="53">
        <f t="shared" si="9"/>
        <v>-1.8597374293333213E-3</v>
      </c>
      <c r="AY64" s="53">
        <f t="shared" si="9"/>
        <v>-1.594334802666656E-3</v>
      </c>
      <c r="AZ64" s="53">
        <f t="shared" si="9"/>
        <v>-1.3383423039999907E-3</v>
      </c>
      <c r="BA64" s="53">
        <f t="shared" si="9"/>
        <v>-1.0917599333333254E-3</v>
      </c>
      <c r="BB64" s="53">
        <f t="shared" si="9"/>
        <v>-8.5458769066666012E-4</v>
      </c>
      <c r="BC64" s="53">
        <f t="shared" si="9"/>
        <v>-6.2682557599999468E-4</v>
      </c>
      <c r="BD64" s="53">
        <f t="shared" si="9"/>
        <v>-4.0847358933332917E-4</v>
      </c>
    </row>
    <row r="65" spans="1:56" ht="12.75" customHeight="1" x14ac:dyDescent="0.3">
      <c r="A65" s="171" t="s">
        <v>229</v>
      </c>
      <c r="B65" s="9" t="s">
        <v>36</v>
      </c>
      <c r="D65" s="4" t="s">
        <v>40</v>
      </c>
      <c r="E65" s="34">
        <f>'Fixed data'!$G$6*E86/1000000</f>
        <v>0</v>
      </c>
      <c r="F65" s="34">
        <f>'Fixed data'!$G$6*F86/1000000</f>
        <v>6.3563250770762552E-4</v>
      </c>
      <c r="G65" s="34">
        <f>'Fixed data'!$G$6*G86/1000000</f>
        <v>6.3563250770762552E-4</v>
      </c>
      <c r="H65" s="34">
        <f>'Fixed data'!$G$6*H86/1000000</f>
        <v>6.3563250770762552E-4</v>
      </c>
      <c r="I65" s="34">
        <f>'Fixed data'!$G$6*I86/1000000</f>
        <v>6.3563250770762552E-4</v>
      </c>
      <c r="J65" s="34">
        <f>'Fixed data'!$G$6*J86/1000000</f>
        <v>6.3563250770762552E-4</v>
      </c>
      <c r="K65" s="34">
        <f>'Fixed data'!$G$6*K86/1000000</f>
        <v>6.3563250770762552E-4</v>
      </c>
      <c r="L65" s="34">
        <f>'Fixed data'!$G$6*L86/1000000</f>
        <v>6.3563250770762552E-4</v>
      </c>
      <c r="M65" s="34">
        <f>'Fixed data'!$G$6*M86/1000000</f>
        <v>6.3563250770762552E-4</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2"/>
      <c r="B66" s="9" t="s">
        <v>201</v>
      </c>
      <c r="D66" s="4" t="s">
        <v>40</v>
      </c>
      <c r="E66" s="34">
        <f>E87*'Fixed data'!H$5/1000000</f>
        <v>0</v>
      </c>
      <c r="F66" s="34">
        <f>F87*'Fixed data'!I$5/1000000</f>
        <v>4.9173388237512199E-5</v>
      </c>
      <c r="G66" s="34">
        <f>G87*'Fixed data'!J$5/1000000</f>
        <v>5.0737912464399475E-5</v>
      </c>
      <c r="H66" s="34">
        <f>H87*'Fixed data'!K$5/1000000</f>
        <v>5.2312858589386833E-5</v>
      </c>
      <c r="I66" s="34">
        <f>I87*'Fixed data'!L$5/1000000</f>
        <v>5.3942815783044462E-5</v>
      </c>
      <c r="J66" s="34">
        <f>J87*'Fixed data'!M$5/1000000</f>
        <v>9.3139795139368062E-5</v>
      </c>
      <c r="K66" s="34">
        <f>K87*'Fixed data'!N$5/1000000</f>
        <v>1.2957794427127109E-4</v>
      </c>
      <c r="L66" s="34">
        <f>L87*'Fixed data'!O$5/1000000</f>
        <v>1.6325726317875362E-4</v>
      </c>
      <c r="M66" s="34">
        <f>M87*'Fixed data'!P$5/1000000</f>
        <v>1.9417775186181559E-4</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2"/>
      <c r="B67" s="9" t="s">
        <v>297</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2"/>
      <c r="B68" s="9" t="s">
        <v>298</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2"/>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2"/>
      <c r="B70" s="9" t="s">
        <v>69</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2"/>
      <c r="B71" s="9" t="s">
        <v>70</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2"/>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2"/>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2"/>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2"/>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3"/>
      <c r="B76" s="13" t="s">
        <v>100</v>
      </c>
      <c r="C76" s="13"/>
      <c r="D76" s="13" t="s">
        <v>40</v>
      </c>
      <c r="E76" s="53">
        <f>SUM(E65:E75)</f>
        <v>0</v>
      </c>
      <c r="F76" s="53">
        <f t="shared" ref="F76:BD76" si="10">SUM(F65:F75)</f>
        <v>6.8480589594513777E-4</v>
      </c>
      <c r="G76" s="53">
        <f t="shared" si="10"/>
        <v>6.8637042017202494E-4</v>
      </c>
      <c r="H76" s="53">
        <f t="shared" si="10"/>
        <v>6.8794536629701239E-4</v>
      </c>
      <c r="I76" s="53">
        <f t="shared" si="10"/>
        <v>6.8957532349067001E-4</v>
      </c>
      <c r="J76" s="53">
        <f t="shared" si="10"/>
        <v>7.2877230284699361E-4</v>
      </c>
      <c r="K76" s="53">
        <f t="shared" si="10"/>
        <v>7.6521045197889658E-4</v>
      </c>
      <c r="L76" s="53">
        <f t="shared" si="10"/>
        <v>7.9888977088637915E-4</v>
      </c>
      <c r="M76" s="53">
        <f t="shared" si="10"/>
        <v>8.2981025956944108E-4</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-2.4035278799999873E-3</v>
      </c>
      <c r="F77" s="54">
        <f>IF('Fixed data'!$G$19=FALSE,F64+F76,F64)</f>
        <v>-2.3322993467215134E-3</v>
      </c>
      <c r="G77" s="54">
        <f>IF('Fixed data'!$G$19=FALSE,G64+G76,G64)</f>
        <v>-2.9349020571612892E-3</v>
      </c>
      <c r="H77" s="54">
        <f>IF('Fixed data'!$G$19=FALSE,H64+H76,H64)</f>
        <v>-3.5280842177029649E-3</v>
      </c>
      <c r="I77" s="54">
        <f>IF('Fixed data'!$G$19=FALSE,I64+I76,I64)</f>
        <v>-4.1118012391759707E-3</v>
      </c>
      <c r="J77" s="54">
        <f>IF('Fixed data'!$G$19=FALSE,J64+J76,J64)</f>
        <v>-4.648541110486311E-3</v>
      </c>
      <c r="K77" s="54">
        <f>IF('Fixed data'!$G$19=FALSE,K64+K76,K64)</f>
        <v>-5.1786296840210721E-3</v>
      </c>
      <c r="L77" s="54">
        <f>IF('Fixed data'!$G$19=FALSE,L64+L76,L64)</f>
        <v>-5.7020669597802522E-3</v>
      </c>
      <c r="M77" s="54">
        <f>IF('Fixed data'!$G$19=FALSE,M64+M76,M64)</f>
        <v>-3.815325057763868E-3</v>
      </c>
      <c r="N77" s="54">
        <f>IF('Fixed data'!$G$19=FALSE,N64+N76,N64)</f>
        <v>-4.569854293333309E-3</v>
      </c>
      <c r="O77" s="54">
        <f>IF('Fixed data'!$G$19=FALSE,O64+O76,O64)</f>
        <v>-4.4945732693333091E-3</v>
      </c>
      <c r="P77" s="54">
        <f>IF('Fixed data'!$G$19=FALSE,P64+P76,P64)</f>
        <v>-4.4192922453333101E-3</v>
      </c>
      <c r="Q77" s="54">
        <f>IF('Fixed data'!$G$19=FALSE,Q64+Q76,Q64)</f>
        <v>-4.3440112213333094E-3</v>
      </c>
      <c r="R77" s="54">
        <f>IF('Fixed data'!$G$19=FALSE,R64+R76,R64)</f>
        <v>-4.2687301973333104E-3</v>
      </c>
      <c r="S77" s="54">
        <f>IF('Fixed data'!$G$19=FALSE,S64+S76,S64)</f>
        <v>-4.1934491733333105E-3</v>
      </c>
      <c r="T77" s="54">
        <f>IF('Fixed data'!$G$19=FALSE,T64+T76,T64)</f>
        <v>-4.1181681493333115E-3</v>
      </c>
      <c r="U77" s="54">
        <f>IF('Fixed data'!$G$19=FALSE,U64+U76,U64)</f>
        <v>-4.0428871253333117E-3</v>
      </c>
      <c r="V77" s="54">
        <f>IF('Fixed data'!$G$19=FALSE,V64+V76,V64)</f>
        <v>-3.9676061013333118E-3</v>
      </c>
      <c r="W77" s="54">
        <f>IF('Fixed data'!$G$19=FALSE,W64+W76,W64)</f>
        <v>-3.8923250773333119E-3</v>
      </c>
      <c r="X77" s="54">
        <f>IF('Fixed data'!$G$19=FALSE,X64+X76,X64)</f>
        <v>-3.8170440533333125E-3</v>
      </c>
      <c r="Y77" s="54">
        <f>IF('Fixed data'!$G$19=FALSE,Y64+Y76,Y64)</f>
        <v>-3.7417630293333126E-3</v>
      </c>
      <c r="Z77" s="54">
        <f>IF('Fixed data'!$G$19=FALSE,Z64+Z76,Z64)</f>
        <v>-3.6664820053333132E-3</v>
      </c>
      <c r="AA77" s="54">
        <f>IF('Fixed data'!$G$19=FALSE,AA64+AA76,AA64)</f>
        <v>-3.5912009813333133E-3</v>
      </c>
      <c r="AB77" s="54">
        <f>IF('Fixed data'!$G$19=FALSE,AB64+AB76,AB64)</f>
        <v>-3.5159199573333139E-3</v>
      </c>
      <c r="AC77" s="54">
        <f>IF('Fixed data'!$G$19=FALSE,AC64+AC76,AC64)</f>
        <v>-3.4406389333333136E-3</v>
      </c>
      <c r="AD77" s="54">
        <f>IF('Fixed data'!$G$19=FALSE,AD64+AD76,AD64)</f>
        <v>-3.3653579093333146E-3</v>
      </c>
      <c r="AE77" s="54">
        <f>IF('Fixed data'!$G$19=FALSE,AE64+AE76,AE64)</f>
        <v>-3.2900768853333143E-3</v>
      </c>
      <c r="AF77" s="54">
        <f>IF('Fixed data'!$G$19=FALSE,AF64+AF76,AF64)</f>
        <v>-3.2147958613333149E-3</v>
      </c>
      <c r="AG77" s="54">
        <f>IF('Fixed data'!$G$19=FALSE,AG64+AG76,AG64)</f>
        <v>-3.139514837333315E-3</v>
      </c>
      <c r="AH77" s="54">
        <f>IF('Fixed data'!$G$19=FALSE,AH64+AH76,AH64)</f>
        <v>-3.0642338133333156E-3</v>
      </c>
      <c r="AI77" s="54">
        <f>IF('Fixed data'!$G$19=FALSE,AI64+AI76,AI64)</f>
        <v>-2.9889527893333162E-3</v>
      </c>
      <c r="AJ77" s="54">
        <f>IF('Fixed data'!$G$19=FALSE,AJ64+AJ76,AJ64)</f>
        <v>-2.9136717653333163E-3</v>
      </c>
      <c r="AK77" s="54">
        <f>IF('Fixed data'!$G$19=FALSE,AK64+AK76,AK64)</f>
        <v>-2.8383907413333164E-3</v>
      </c>
      <c r="AL77" s="54">
        <f>IF('Fixed data'!$G$19=FALSE,AL64+AL76,AL64)</f>
        <v>-2.7631097173333166E-3</v>
      </c>
      <c r="AM77" s="54">
        <f>IF('Fixed data'!$G$19=FALSE,AM64+AM76,AM64)</f>
        <v>-2.6878286933333172E-3</v>
      </c>
      <c r="AN77" s="54">
        <f>IF('Fixed data'!$G$19=FALSE,AN64+AN76,AN64)</f>
        <v>-2.6125476693333177E-3</v>
      </c>
      <c r="AO77" s="54">
        <f>IF('Fixed data'!$G$19=FALSE,AO64+AO76,AO64)</f>
        <v>-2.5372666453333179E-3</v>
      </c>
      <c r="AP77" s="54">
        <f>IF('Fixed data'!$G$19=FALSE,AP64+AP76,AP64)</f>
        <v>-2.461985621333318E-3</v>
      </c>
      <c r="AQ77" s="54">
        <f>IF('Fixed data'!$G$19=FALSE,AQ64+AQ76,AQ64)</f>
        <v>-2.3867045973333186E-3</v>
      </c>
      <c r="AR77" s="54">
        <f>IF('Fixed data'!$G$19=FALSE,AR64+AR76,AR64)</f>
        <v>-2.3114235733333187E-3</v>
      </c>
      <c r="AS77" s="54">
        <f>IF('Fixed data'!$G$19=FALSE,AS64+AS76,AS64)</f>
        <v>-2.2361425493333193E-3</v>
      </c>
      <c r="AT77" s="54">
        <f>IF('Fixed data'!$G$19=FALSE,AT64+AT76,AT64)</f>
        <v>-2.1608615253333194E-3</v>
      </c>
      <c r="AU77" s="54">
        <f>IF('Fixed data'!$G$19=FALSE,AU64+AU76,AU64)</f>
        <v>-2.08558050133332E-3</v>
      </c>
      <c r="AV77" s="54">
        <f>IF('Fixed data'!$G$19=FALSE,AV64+AV76,AV64)</f>
        <v>-2.0102994773333206E-3</v>
      </c>
      <c r="AW77" s="54">
        <f>IF('Fixed data'!$G$19=FALSE,AW64+AW76,AW64)</f>
        <v>-1.9350184533333209E-3</v>
      </c>
      <c r="AX77" s="54">
        <f>IF('Fixed data'!$G$19=FALSE,AX64+AX76,AX64)</f>
        <v>-1.8597374293333213E-3</v>
      </c>
      <c r="AY77" s="54">
        <f>IF('Fixed data'!$G$19=FALSE,AY64+AY76,AY64)</f>
        <v>-1.594334802666656E-3</v>
      </c>
      <c r="AZ77" s="54">
        <f>IF('Fixed data'!$G$19=FALSE,AZ64+AZ76,AZ64)</f>
        <v>-1.3383423039999907E-3</v>
      </c>
      <c r="BA77" s="54">
        <f>IF('Fixed data'!$G$19=FALSE,BA64+BA76,BA64)</f>
        <v>-1.0917599333333254E-3</v>
      </c>
      <c r="BB77" s="54">
        <f>IF('Fixed data'!$G$19=FALSE,BB64+BB76,BB64)</f>
        <v>-8.5458769066666012E-4</v>
      </c>
      <c r="BC77" s="54">
        <f>IF('Fixed data'!$G$19=FALSE,BC64+BC76,BC64)</f>
        <v>-6.2682557599999468E-4</v>
      </c>
      <c r="BD77" s="54">
        <f>IF('Fixed data'!$G$19=FALSE,BD64+BD76,BD64)</f>
        <v>-4.0847358933332917E-4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-2.3222491594202779E-3</v>
      </c>
      <c r="F80" s="55">
        <f t="shared" ref="F80:BD80" si="11">F77*F78</f>
        <v>-2.1772263966221041E-3</v>
      </c>
      <c r="G80" s="55">
        <f t="shared" si="11"/>
        <v>-2.647113502306698E-3</v>
      </c>
      <c r="H80" s="55">
        <f t="shared" si="11"/>
        <v>-3.0745215701832467E-3</v>
      </c>
      <c r="I80" s="55">
        <f t="shared" si="11"/>
        <v>-3.4620263108417963E-3</v>
      </c>
      <c r="J80" s="55">
        <f t="shared" si="11"/>
        <v>-3.7815911884716909E-3</v>
      </c>
      <c r="K80" s="55">
        <f t="shared" si="11"/>
        <v>-4.0703561203694651E-3</v>
      </c>
      <c r="L80" s="55">
        <f t="shared" si="11"/>
        <v>-4.3302155435759855E-3</v>
      </c>
      <c r="M80" s="55">
        <f t="shared" si="11"/>
        <v>-2.7994221638524787E-3</v>
      </c>
      <c r="N80" s="55">
        <f t="shared" si="11"/>
        <v>-3.2396556844563585E-3</v>
      </c>
      <c r="O80" s="55">
        <f t="shared" si="11"/>
        <v>-3.0785386958719053E-3</v>
      </c>
      <c r="P80" s="55">
        <f t="shared" si="11"/>
        <v>-2.9246137982202485E-3</v>
      </c>
      <c r="Q80" s="55">
        <f t="shared" si="11"/>
        <v>-2.7775788153226529E-3</v>
      </c>
      <c r="R80" s="55">
        <f t="shared" si="11"/>
        <v>-2.637143783516668E-3</v>
      </c>
      <c r="S80" s="55">
        <f t="shared" si="11"/>
        <v>-2.5030304712425969E-3</v>
      </c>
      <c r="T80" s="55">
        <f t="shared" si="11"/>
        <v>-2.3749719171560664E-3</v>
      </c>
      <c r="U80" s="55">
        <f t="shared" si="11"/>
        <v>-2.252711986063115E-3</v>
      </c>
      <c r="V80" s="55">
        <f t="shared" si="11"/>
        <v>-2.1360049420005895E-3</v>
      </c>
      <c r="W80" s="55">
        <f t="shared" si="11"/>
        <v>-2.0246150378100823E-3</v>
      </c>
      <c r="X80" s="55">
        <f t="shared" si="11"/>
        <v>-1.918316120578105E-3</v>
      </c>
      <c r="Y80" s="55">
        <f t="shared" si="11"/>
        <v>-1.816891252338767E-3</v>
      </c>
      <c r="Z80" s="55">
        <f t="shared" si="11"/>
        <v>-1.720132345457903E-3</v>
      </c>
      <c r="AA80" s="55">
        <f t="shared" si="11"/>
        <v>-1.6278398121394593E-3</v>
      </c>
      <c r="AB80" s="55">
        <f t="shared" si="11"/>
        <v>-1.5398222275159544E-3</v>
      </c>
      <c r="AC80" s="55">
        <f t="shared" si="11"/>
        <v>-1.4558960058050974E-3</v>
      </c>
      <c r="AD80" s="55">
        <f t="shared" si="11"/>
        <v>-1.3758850890341413E-3</v>
      </c>
      <c r="AE80" s="55">
        <f t="shared" si="11"/>
        <v>-1.2996206478522946E-3</v>
      </c>
      <c r="AF80" s="55">
        <f t="shared" si="11"/>
        <v>-1.2269407939696226E-3</v>
      </c>
      <c r="AG80" s="55">
        <f t="shared" si="11"/>
        <v>-1.1576903037782205E-3</v>
      </c>
      <c r="AH80" s="55">
        <f t="shared" si="11"/>
        <v>-1.0917203527282258E-3</v>
      </c>
      <c r="AI80" s="55">
        <f t="shared" si="11"/>
        <v>-1.195542693226664E-3</v>
      </c>
      <c r="AJ80" s="55">
        <f t="shared" si="11"/>
        <v>-1.1314866517981572E-3</v>
      </c>
      <c r="AK80" s="55">
        <f t="shared" si="11"/>
        <v>-1.0701478079720422E-3</v>
      </c>
      <c r="AL80" s="55">
        <f t="shared" si="11"/>
        <v>-1.0114222194591855E-3</v>
      </c>
      <c r="AM80" s="55">
        <f t="shared" si="11"/>
        <v>-9.5520969376367221E-4</v>
      </c>
      <c r="AN80" s="55">
        <f t="shared" si="11"/>
        <v>-9.0141365792626956E-4</v>
      </c>
      <c r="AO80" s="55">
        <f t="shared" si="11"/>
        <v>-8.4994103267456227E-4</v>
      </c>
      <c r="AP80" s="55">
        <f t="shared" si="11"/>
        <v>-8.0070211083356458E-4</v>
      </c>
      <c r="AQ80" s="55">
        <f t="shared" si="11"/>
        <v>-7.5361043985538751E-4</v>
      </c>
      <c r="AR80" s="55">
        <f t="shared" si="11"/>
        <v>-7.0858270833116588E-4</v>
      </c>
      <c r="AS80" s="55">
        <f t="shared" si="11"/>
        <v>-6.6553863635292123E-4</v>
      </c>
      <c r="AT80" s="55">
        <f t="shared" si="11"/>
        <v>-6.2440086959737176E-4</v>
      </c>
      <c r="AU80" s="55">
        <f t="shared" si="11"/>
        <v>-5.850948770078847E-4</v>
      </c>
      <c r="AV80" s="55">
        <f t="shared" si="11"/>
        <v>-5.4754885195482203E-4</v>
      </c>
      <c r="AW80" s="55">
        <f t="shared" si="11"/>
        <v>-5.1169361675845845E-4</v>
      </c>
      <c r="AX80" s="55">
        <f t="shared" si="11"/>
        <v>-4.7746253046243977E-4</v>
      </c>
      <c r="AY80" s="55">
        <f t="shared" si="11"/>
        <v>-3.974019238732068E-4</v>
      </c>
      <c r="AZ80" s="55">
        <f t="shared" si="11"/>
        <v>-3.2387723282725284E-4</v>
      </c>
      <c r="BA80" s="55">
        <f t="shared" si="11"/>
        <v>-2.5650931533084497E-4</v>
      </c>
      <c r="BB80" s="55">
        <f t="shared" si="11"/>
        <v>-1.9493750254224142E-4</v>
      </c>
      <c r="BC80" s="55">
        <f t="shared" si="11"/>
        <v>-1.3881878803775658E-4</v>
      </c>
      <c r="BD80" s="55">
        <f t="shared" si="11"/>
        <v>-8.7827050272471405E-5</v>
      </c>
    </row>
    <row r="81" spans="1:56" x14ac:dyDescent="0.3">
      <c r="A81" s="74"/>
      <c r="B81" s="15" t="s">
        <v>18</v>
      </c>
      <c r="C81" s="15"/>
      <c r="D81" s="14" t="s">
        <v>40</v>
      </c>
      <c r="E81" s="56">
        <f>+E80</f>
        <v>-2.3222491594202779E-3</v>
      </c>
      <c r="F81" s="56">
        <f t="shared" ref="F81:BD81" si="12">+E81+F80</f>
        <v>-4.4994755560423816E-3</v>
      </c>
      <c r="G81" s="56">
        <f t="shared" si="12"/>
        <v>-7.1465890583490791E-3</v>
      </c>
      <c r="H81" s="56">
        <f t="shared" si="12"/>
        <v>-1.0221110628532325E-2</v>
      </c>
      <c r="I81" s="56">
        <f t="shared" si="12"/>
        <v>-1.3683136939374122E-2</v>
      </c>
      <c r="J81" s="56">
        <f t="shared" si="12"/>
        <v>-1.7464728127845813E-2</v>
      </c>
      <c r="K81" s="56">
        <f t="shared" si="12"/>
        <v>-2.1535084248215278E-2</v>
      </c>
      <c r="L81" s="56">
        <f t="shared" si="12"/>
        <v>-2.5865299791791262E-2</v>
      </c>
      <c r="M81" s="56">
        <f t="shared" si="12"/>
        <v>-2.8664721955643742E-2</v>
      </c>
      <c r="N81" s="56">
        <f t="shared" si="12"/>
        <v>-3.1904377640100103E-2</v>
      </c>
      <c r="O81" s="56">
        <f t="shared" si="12"/>
        <v>-3.498291633597201E-2</v>
      </c>
      <c r="P81" s="56">
        <f t="shared" si="12"/>
        <v>-3.7907530134192256E-2</v>
      </c>
      <c r="Q81" s="56">
        <f t="shared" si="12"/>
        <v>-4.0685108949514909E-2</v>
      </c>
      <c r="R81" s="56">
        <f t="shared" si="12"/>
        <v>-4.3322252733031578E-2</v>
      </c>
      <c r="S81" s="56">
        <f t="shared" si="12"/>
        <v>-4.5825283204274175E-2</v>
      </c>
      <c r="T81" s="56">
        <f t="shared" si="12"/>
        <v>-4.8200255121430238E-2</v>
      </c>
      <c r="U81" s="56">
        <f t="shared" si="12"/>
        <v>-5.0452967107493356E-2</v>
      </c>
      <c r="V81" s="56">
        <f t="shared" si="12"/>
        <v>-5.2588972049493948E-2</v>
      </c>
      <c r="W81" s="56">
        <f t="shared" si="12"/>
        <v>-5.461358708730403E-2</v>
      </c>
      <c r="X81" s="56">
        <f t="shared" si="12"/>
        <v>-5.6531903207882137E-2</v>
      </c>
      <c r="Y81" s="56">
        <f t="shared" si="12"/>
        <v>-5.8348794460220905E-2</v>
      </c>
      <c r="Z81" s="56">
        <f t="shared" si="12"/>
        <v>-6.006892680567881E-2</v>
      </c>
      <c r="AA81" s="56">
        <f t="shared" si="12"/>
        <v>-6.1696766617818269E-2</v>
      </c>
      <c r="AB81" s="56">
        <f t="shared" si="12"/>
        <v>-6.323658884533423E-2</v>
      </c>
      <c r="AC81" s="56">
        <f t="shared" si="12"/>
        <v>-6.469248485113932E-2</v>
      </c>
      <c r="AD81" s="56">
        <f t="shared" si="12"/>
        <v>-6.6068369940173455E-2</v>
      </c>
      <c r="AE81" s="56">
        <f t="shared" si="12"/>
        <v>-6.7367990588025756E-2</v>
      </c>
      <c r="AF81" s="56">
        <f t="shared" si="12"/>
        <v>-6.8594931381995378E-2</v>
      </c>
      <c r="AG81" s="56">
        <f t="shared" si="12"/>
        <v>-6.9752621685773591E-2</v>
      </c>
      <c r="AH81" s="56">
        <f t="shared" si="12"/>
        <v>-7.0844342038501817E-2</v>
      </c>
      <c r="AI81" s="56">
        <f t="shared" si="12"/>
        <v>-7.2039884731728482E-2</v>
      </c>
      <c r="AJ81" s="56">
        <f t="shared" si="12"/>
        <v>-7.317137138352664E-2</v>
      </c>
      <c r="AK81" s="56">
        <f t="shared" si="12"/>
        <v>-7.4241519191498684E-2</v>
      </c>
      <c r="AL81" s="56">
        <f t="shared" si="12"/>
        <v>-7.5252941410957869E-2</v>
      </c>
      <c r="AM81" s="56">
        <f t="shared" si="12"/>
        <v>-7.6208151104721539E-2</v>
      </c>
      <c r="AN81" s="56">
        <f t="shared" si="12"/>
        <v>-7.7109564762647811E-2</v>
      </c>
      <c r="AO81" s="56">
        <f t="shared" si="12"/>
        <v>-7.7959505795322376E-2</v>
      </c>
      <c r="AP81" s="56">
        <f t="shared" si="12"/>
        <v>-7.8760207906155941E-2</v>
      </c>
      <c r="AQ81" s="56">
        <f t="shared" si="12"/>
        <v>-7.9513818346011331E-2</v>
      </c>
      <c r="AR81" s="56">
        <f t="shared" si="12"/>
        <v>-8.0222401054342501E-2</v>
      </c>
      <c r="AS81" s="56">
        <f t="shared" si="12"/>
        <v>-8.0887939690695423E-2</v>
      </c>
      <c r="AT81" s="56">
        <f t="shared" si="12"/>
        <v>-8.1512340560292801E-2</v>
      </c>
      <c r="AU81" s="56">
        <f t="shared" si="12"/>
        <v>-8.2097435437300692E-2</v>
      </c>
      <c r="AV81" s="56">
        <f t="shared" si="12"/>
        <v>-8.2644984289255513E-2</v>
      </c>
      <c r="AW81" s="56">
        <f t="shared" si="12"/>
        <v>-8.315667790601397E-2</v>
      </c>
      <c r="AX81" s="56">
        <f t="shared" si="12"/>
        <v>-8.3634140436476406E-2</v>
      </c>
      <c r="AY81" s="56">
        <f t="shared" si="12"/>
        <v>-8.4031542360349612E-2</v>
      </c>
      <c r="AZ81" s="56">
        <f t="shared" si="12"/>
        <v>-8.435541959317687E-2</v>
      </c>
      <c r="BA81" s="56">
        <f t="shared" si="12"/>
        <v>-8.4611928908507716E-2</v>
      </c>
      <c r="BB81" s="56">
        <f t="shared" si="12"/>
        <v>-8.4806866411049953E-2</v>
      </c>
      <c r="BC81" s="56">
        <f t="shared" si="12"/>
        <v>-8.4945685199087712E-2</v>
      </c>
      <c r="BD81" s="56">
        <f t="shared" si="12"/>
        <v>-8.5033512249360177E-2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4" t="s">
        <v>299</v>
      </c>
      <c r="B86" s="4" t="s">
        <v>211</v>
      </c>
      <c r="D86" s="4" t="s">
        <v>87</v>
      </c>
      <c r="E86" s="43"/>
      <c r="F86" s="43">
        <v>13.127134363200007</v>
      </c>
      <c r="G86" s="43">
        <v>13.127134363200007</v>
      </c>
      <c r="H86" s="43">
        <v>13.127134363200007</v>
      </c>
      <c r="I86" s="43">
        <v>13.127134363200007</v>
      </c>
      <c r="J86" s="43">
        <v>13.127134363200007</v>
      </c>
      <c r="K86" s="43">
        <v>13.127134363200007</v>
      </c>
      <c r="L86" s="43">
        <v>13.127134363200007</v>
      </c>
      <c r="M86" s="43">
        <v>13.127134363200007</v>
      </c>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4"/>
      <c r="B87" s="4" t="s">
        <v>212</v>
      </c>
      <c r="D87" s="4" t="s">
        <v>89</v>
      </c>
      <c r="E87" s="34">
        <f>E86*'Fixed data'!H$12</f>
        <v>0</v>
      </c>
      <c r="F87" s="34">
        <f>F86*'Fixed data'!I$12</f>
        <v>6.4106557569702698</v>
      </c>
      <c r="G87" s="34">
        <f>G86*'Fixed data'!J$12</f>
        <v>6.2203713808085039</v>
      </c>
      <c r="H87" s="34">
        <f>H86*'Fixed data'!K$12</f>
        <v>6.0300870046467381</v>
      </c>
      <c r="I87" s="34">
        <f>I86*'Fixed data'!L$12</f>
        <v>5.8398026284849722</v>
      </c>
      <c r="J87" s="34">
        <f>J86*'Fixed data'!M$12</f>
        <v>5.6495182523232073</v>
      </c>
      <c r="K87" s="34">
        <f>K86*'Fixed data'!N$12</f>
        <v>5.4592338761614414</v>
      </c>
      <c r="L87" s="34">
        <f>L86*'Fixed data'!O$12</f>
        <v>5.2689494999996755</v>
      </c>
      <c r="M87" s="34">
        <f>M86*'Fixed data'!P$12</f>
        <v>5.0786651238379097</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4"/>
      <c r="B88" s="4" t="s">
        <v>213</v>
      </c>
      <c r="D88" s="4" t="s">
        <v>208</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4"/>
      <c r="B89" s="4" t="s">
        <v>214</v>
      </c>
      <c r="D89" s="4" t="s">
        <v>88</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4"/>
      <c r="B90" s="4" t="s">
        <v>331</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4"/>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4"/>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4"/>
      <c r="B93" s="4" t="s">
        <v>215</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18" sqref="C18"/>
    </sheetView>
  </sheetViews>
  <sheetFormatPr defaultRowHeight="15" x14ac:dyDescent="0.25"/>
  <cols>
    <col min="1" max="1" width="5.85546875" customWidth="1"/>
    <col min="2" max="2" width="49.140625" bestFit="1" customWidth="1"/>
    <col min="3" max="3" width="92" customWidth="1"/>
  </cols>
  <sheetData>
    <row r="1" spans="1:3" ht="18.75" x14ac:dyDescent="0.3">
      <c r="A1" s="1" t="s">
        <v>81</v>
      </c>
    </row>
    <row r="2" spans="1:3" x14ac:dyDescent="0.25">
      <c r="A2" t="s">
        <v>77</v>
      </c>
    </row>
    <row r="4" spans="1:3" ht="15.75" thickBot="1" x14ac:dyDescent="0.3"/>
    <row r="5" spans="1:3" x14ac:dyDescent="0.25">
      <c r="A5" s="178" t="s">
        <v>11</v>
      </c>
      <c r="B5" s="132" t="s">
        <v>160</v>
      </c>
      <c r="C5" s="135" t="s">
        <v>344</v>
      </c>
    </row>
    <row r="6" spans="1:3" x14ac:dyDescent="0.25">
      <c r="A6" s="179"/>
      <c r="B6" s="61" t="s">
        <v>197</v>
      </c>
      <c r="C6" s="133"/>
    </row>
    <row r="7" spans="1:3" x14ac:dyDescent="0.25">
      <c r="A7" s="179"/>
      <c r="B7" s="61" t="s">
        <v>197</v>
      </c>
      <c r="C7" s="133"/>
    </row>
    <row r="8" spans="1:3" x14ac:dyDescent="0.25">
      <c r="A8" s="179"/>
      <c r="B8" s="61" t="s">
        <v>197</v>
      </c>
      <c r="C8" s="133"/>
    </row>
    <row r="9" spans="1:3" x14ac:dyDescent="0.25">
      <c r="A9" s="179"/>
      <c r="B9" s="61" t="s">
        <v>197</v>
      </c>
      <c r="C9" s="133"/>
    </row>
    <row r="10" spans="1:3" ht="16.5" thickBot="1" x14ac:dyDescent="0.35">
      <c r="A10" s="180"/>
      <c r="B10" s="124" t="s">
        <v>196</v>
      </c>
      <c r="C10" s="134"/>
    </row>
    <row r="11" spans="1:3" ht="15.75" x14ac:dyDescent="0.3">
      <c r="A11" s="171" t="s">
        <v>300</v>
      </c>
      <c r="B11" s="132" t="s">
        <v>160</v>
      </c>
      <c r="C11" s="136" t="s">
        <v>345</v>
      </c>
    </row>
    <row r="12" spans="1:3" ht="15.75" x14ac:dyDescent="0.3">
      <c r="A12" s="172"/>
      <c r="B12" s="61" t="s">
        <v>197</v>
      </c>
      <c r="C12" s="137"/>
    </row>
    <row r="13" spans="1:3" ht="15.75" x14ac:dyDescent="0.3">
      <c r="A13" s="172"/>
      <c r="B13" s="61" t="s">
        <v>197</v>
      </c>
      <c r="C13" s="137"/>
    </row>
    <row r="14" spans="1:3" ht="15.75" x14ac:dyDescent="0.3">
      <c r="A14" s="172"/>
      <c r="B14" s="61" t="s">
        <v>197</v>
      </c>
      <c r="C14" s="137"/>
    </row>
    <row r="15" spans="1:3" ht="15.75" x14ac:dyDescent="0.3">
      <c r="A15" s="172"/>
      <c r="B15" s="61" t="s">
        <v>197</v>
      </c>
      <c r="C15" s="137"/>
    </row>
    <row r="16" spans="1:3" ht="15.75" x14ac:dyDescent="0.3">
      <c r="A16" s="172"/>
      <c r="B16" s="61" t="s">
        <v>197</v>
      </c>
      <c r="C16" s="137"/>
    </row>
    <row r="17" spans="1:3" ht="16.5" thickBot="1" x14ac:dyDescent="0.35">
      <c r="A17" s="173"/>
      <c r="B17" s="125" t="s">
        <v>320</v>
      </c>
      <c r="C17" s="134"/>
    </row>
    <row r="18" spans="1:3" ht="15.75" thickBot="1" x14ac:dyDescent="0.3"/>
    <row r="19" spans="1:3" ht="15.75" x14ac:dyDescent="0.3">
      <c r="A19" s="171" t="s">
        <v>229</v>
      </c>
      <c r="B19" s="138" t="s">
        <v>36</v>
      </c>
      <c r="C19" s="139" t="s">
        <v>346</v>
      </c>
    </row>
    <row r="20" spans="1:3" ht="15.75" x14ac:dyDescent="0.3">
      <c r="A20" s="172"/>
      <c r="B20" s="9" t="s">
        <v>201</v>
      </c>
      <c r="C20" s="140"/>
    </row>
    <row r="21" spans="1:3" ht="15.75" x14ac:dyDescent="0.3">
      <c r="A21" s="172"/>
      <c r="B21" s="9" t="s">
        <v>297</v>
      </c>
      <c r="C21" s="141"/>
    </row>
    <row r="22" spans="1:3" ht="15.75" x14ac:dyDescent="0.3">
      <c r="A22" s="172"/>
      <c r="B22" s="9" t="s">
        <v>298</v>
      </c>
      <c r="C22" s="140"/>
    </row>
    <row r="23" spans="1:3" ht="15.75" x14ac:dyDescent="0.3">
      <c r="A23" s="172"/>
      <c r="B23" s="9" t="s">
        <v>202</v>
      </c>
      <c r="C23" s="140"/>
    </row>
    <row r="24" spans="1:3" ht="15.75" x14ac:dyDescent="0.3">
      <c r="A24" s="172"/>
      <c r="B24" s="9" t="s">
        <v>69</v>
      </c>
      <c r="C24" s="140"/>
    </row>
    <row r="25" spans="1:3" ht="15.75" x14ac:dyDescent="0.3">
      <c r="A25" s="172"/>
      <c r="B25" s="9" t="s">
        <v>70</v>
      </c>
      <c r="C25" s="140"/>
    </row>
    <row r="26" spans="1:3" ht="15.75" x14ac:dyDescent="0.3">
      <c r="A26" s="172"/>
      <c r="B26" s="9" t="s">
        <v>83</v>
      </c>
      <c r="C26" s="140"/>
    </row>
    <row r="27" spans="1:3" ht="15.75" x14ac:dyDescent="0.3">
      <c r="A27" s="172"/>
      <c r="B27" s="9" t="s">
        <v>37</v>
      </c>
      <c r="C27" s="140"/>
    </row>
    <row r="28" spans="1:3" ht="15.75" x14ac:dyDescent="0.3">
      <c r="A28" s="172"/>
      <c r="B28" s="9" t="s">
        <v>38</v>
      </c>
      <c r="C28" s="140"/>
    </row>
    <row r="29" spans="1:3" ht="15.75" x14ac:dyDescent="0.3">
      <c r="A29" s="172"/>
      <c r="B29" s="9" t="s">
        <v>210</v>
      </c>
      <c r="C29" s="140"/>
    </row>
    <row r="30" spans="1:3" ht="16.5" thickBot="1" x14ac:dyDescent="0.35">
      <c r="A30" s="173"/>
      <c r="B30" s="13" t="s">
        <v>100</v>
      </c>
      <c r="C30" s="142"/>
    </row>
  </sheetData>
  <mergeCells count="3">
    <mergeCell ref="A5:A10"/>
    <mergeCell ref="A11:A17"/>
    <mergeCell ref="A19:A30"/>
  </mergeCells>
  <dataValidations count="2">
    <dataValidation type="list" allowBlank="1" showInputMessage="1" showErrorMessage="1" sqref="B5:B10">
      <formula1>$B$113:$B$159</formula1>
    </dataValidation>
    <dataValidation type="list" allowBlank="1" showInputMessage="1" showErrorMessage="1" sqref="B11:B16">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301</v>
      </c>
      <c r="C1" s="3" t="s">
        <v>348</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84</v>
      </c>
      <c r="C3" s="47" t="s">
        <v>96</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-3.2285689234296491E-2</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-4.2811122841029392E-2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-4.9765470617764172E-2</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-5.675518518350537E-2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82</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5" t="s">
        <v>11</v>
      </c>
      <c r="B13" s="61" t="s">
        <v>160</v>
      </c>
      <c r="C13" s="60"/>
      <c r="D13" s="61" t="s">
        <v>40</v>
      </c>
      <c r="E13" s="62">
        <v>-0.7440713000000001</v>
      </c>
      <c r="F13" s="62">
        <v>-0.73667130000000003</v>
      </c>
      <c r="G13" s="62">
        <v>-0.72847130000000004</v>
      </c>
      <c r="H13" s="62">
        <v>-0.72087129999999999</v>
      </c>
      <c r="I13" s="62">
        <v>-0.71327130000000005</v>
      </c>
      <c r="J13" s="62">
        <v>-0.70587130000000009</v>
      </c>
      <c r="K13" s="62">
        <v>-0.69827130000000004</v>
      </c>
      <c r="L13" s="62">
        <v>-0.69047130000000001</v>
      </c>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6"/>
      <c r="B14" s="61" t="s">
        <v>197</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6"/>
      <c r="B15" s="61" t="s">
        <v>197</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6"/>
      <c r="B16" s="61" t="s">
        <v>197</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6"/>
      <c r="B17" s="61" t="s">
        <v>197</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7"/>
      <c r="B18" s="124" t="s">
        <v>196</v>
      </c>
      <c r="C18" s="130"/>
      <c r="D18" s="125" t="s">
        <v>40</v>
      </c>
      <c r="E18" s="59">
        <f>SUM(E13:E17)</f>
        <v>-0.7440713000000001</v>
      </c>
      <c r="F18" s="59">
        <f t="shared" ref="F18:AW18" si="0">SUM(F13:F17)</f>
        <v>-0.73667130000000003</v>
      </c>
      <c r="G18" s="59">
        <f t="shared" si="0"/>
        <v>-0.72847130000000004</v>
      </c>
      <c r="H18" s="59">
        <f t="shared" si="0"/>
        <v>-0.72087129999999999</v>
      </c>
      <c r="I18" s="59">
        <f t="shared" si="0"/>
        <v>-0.71327130000000005</v>
      </c>
      <c r="J18" s="59">
        <f t="shared" si="0"/>
        <v>-0.70587130000000009</v>
      </c>
      <c r="K18" s="59">
        <f t="shared" si="0"/>
        <v>-0.69827130000000004</v>
      </c>
      <c r="L18" s="59">
        <f t="shared" si="0"/>
        <v>-0.69047130000000001</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1" t="s">
        <v>300</v>
      </c>
      <c r="B19" s="61" t="s">
        <v>160</v>
      </c>
      <c r="C19" s="8"/>
      <c r="D19" s="9" t="s">
        <v>40</v>
      </c>
      <c r="E19" s="33">
        <f>-'Baseline scenario'!E7</f>
        <v>0.73640000000000005</v>
      </c>
      <c r="F19" s="33">
        <f>-'Baseline scenario'!F7</f>
        <v>0.72899999999999998</v>
      </c>
      <c r="G19" s="33">
        <f>-'Baseline scenario'!G7</f>
        <v>0.7208</v>
      </c>
      <c r="H19" s="33">
        <f>-'Baseline scenario'!H7</f>
        <v>0.71319999999999995</v>
      </c>
      <c r="I19" s="33">
        <f>-'Baseline scenario'!I7</f>
        <v>0.7056</v>
      </c>
      <c r="J19" s="33">
        <f>-'Baseline scenario'!J7</f>
        <v>0.69820000000000004</v>
      </c>
      <c r="K19" s="33">
        <f>-'Baseline scenario'!K7</f>
        <v>0.69059999999999999</v>
      </c>
      <c r="L19" s="33">
        <f>-'Baseline scenario'!L7</f>
        <v>0.68279999999999996</v>
      </c>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1"/>
      <c r="B20" s="61" t="s">
        <v>197</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197</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197</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197</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197</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7">
        <f>SUM(E19:E24)</f>
        <v>0.73640000000000005</v>
      </c>
      <c r="F25" s="67">
        <f t="shared" ref="F25:BD25" si="1">SUM(F19:F24)</f>
        <v>0.72899999999999998</v>
      </c>
      <c r="G25" s="67">
        <f t="shared" si="1"/>
        <v>0.7208</v>
      </c>
      <c r="H25" s="67">
        <f t="shared" si="1"/>
        <v>0.71319999999999995</v>
      </c>
      <c r="I25" s="67">
        <f t="shared" si="1"/>
        <v>0.7056</v>
      </c>
      <c r="J25" s="67">
        <f t="shared" si="1"/>
        <v>0.69820000000000004</v>
      </c>
      <c r="K25" s="67">
        <f t="shared" si="1"/>
        <v>0.69059999999999999</v>
      </c>
      <c r="L25" s="67">
        <f t="shared" si="1"/>
        <v>0.68279999999999996</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95</v>
      </c>
      <c r="C26" s="58" t="s">
        <v>93</v>
      </c>
      <c r="D26" s="57" t="s">
        <v>40</v>
      </c>
      <c r="E26" s="59">
        <f>E18+E25</f>
        <v>-7.6713000000000475E-3</v>
      </c>
      <c r="F26" s="59">
        <f t="shared" ref="F26:BD26" si="2">F18+F25</f>
        <v>-7.6713000000000475E-3</v>
      </c>
      <c r="G26" s="59">
        <f t="shared" si="2"/>
        <v>-7.6713000000000475E-3</v>
      </c>
      <c r="H26" s="59">
        <f t="shared" si="2"/>
        <v>-7.6713000000000475E-3</v>
      </c>
      <c r="I26" s="59">
        <f t="shared" si="2"/>
        <v>-7.6713000000000475E-3</v>
      </c>
      <c r="J26" s="59">
        <f t="shared" si="2"/>
        <v>-7.6713000000000475E-3</v>
      </c>
      <c r="K26" s="59">
        <f t="shared" si="2"/>
        <v>-7.6713000000000475E-3</v>
      </c>
      <c r="L26" s="59">
        <f t="shared" si="2"/>
        <v>-7.6713000000000475E-3</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-6.137040000000038E-3</v>
      </c>
      <c r="F28" s="34">
        <f t="shared" ref="F28:AW28" si="4">F26*F27</f>
        <v>-6.137040000000038E-3</v>
      </c>
      <c r="G28" s="34">
        <f t="shared" si="4"/>
        <v>-6.137040000000038E-3</v>
      </c>
      <c r="H28" s="34">
        <f t="shared" si="4"/>
        <v>-6.137040000000038E-3</v>
      </c>
      <c r="I28" s="34">
        <f t="shared" si="4"/>
        <v>-6.137040000000038E-3</v>
      </c>
      <c r="J28" s="34">
        <f t="shared" si="4"/>
        <v>-6.137040000000038E-3</v>
      </c>
      <c r="K28" s="34">
        <f t="shared" si="4"/>
        <v>-6.137040000000038E-3</v>
      </c>
      <c r="L28" s="34">
        <f t="shared" si="4"/>
        <v>-6.137040000000038E-3</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92</v>
      </c>
      <c r="C29" s="11" t="s">
        <v>44</v>
      </c>
      <c r="D29" s="9" t="s">
        <v>40</v>
      </c>
      <c r="E29" s="34">
        <f>E26-E28</f>
        <v>-1.5342600000000095E-3</v>
      </c>
      <c r="F29" s="34">
        <f t="shared" ref="F29:AW29" si="5">F26-F28</f>
        <v>-1.5342600000000095E-3</v>
      </c>
      <c r="G29" s="34">
        <f t="shared" si="5"/>
        <v>-1.5342600000000095E-3</v>
      </c>
      <c r="H29" s="34">
        <f t="shared" si="5"/>
        <v>-1.5342600000000095E-3</v>
      </c>
      <c r="I29" s="34">
        <f t="shared" si="5"/>
        <v>-1.5342600000000095E-3</v>
      </c>
      <c r="J29" s="34">
        <f t="shared" si="5"/>
        <v>-1.5342600000000095E-3</v>
      </c>
      <c r="K29" s="34">
        <f t="shared" si="5"/>
        <v>-1.5342600000000095E-3</v>
      </c>
      <c r="L29" s="34">
        <f t="shared" si="5"/>
        <v>-1.5342600000000095E-3</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-1.3637866666666752E-4</v>
      </c>
      <c r="G30" s="34">
        <f>$E$28/'Fixed data'!$C$7</f>
        <v>-1.3637866666666752E-4</v>
      </c>
      <c r="H30" s="34">
        <f>$E$28/'Fixed data'!$C$7</f>
        <v>-1.3637866666666752E-4</v>
      </c>
      <c r="I30" s="34">
        <f>$E$28/'Fixed data'!$C$7</f>
        <v>-1.3637866666666752E-4</v>
      </c>
      <c r="J30" s="34">
        <f>$E$28/'Fixed data'!$C$7</f>
        <v>-1.3637866666666752E-4</v>
      </c>
      <c r="K30" s="34">
        <f>$E$28/'Fixed data'!$C$7</f>
        <v>-1.3637866666666752E-4</v>
      </c>
      <c r="L30" s="34">
        <f>$E$28/'Fixed data'!$C$7</f>
        <v>-1.3637866666666752E-4</v>
      </c>
      <c r="M30" s="34">
        <f>$E$28/'Fixed data'!$C$7</f>
        <v>-1.3637866666666752E-4</v>
      </c>
      <c r="N30" s="34">
        <f>$E$28/'Fixed data'!$C$7</f>
        <v>-1.3637866666666752E-4</v>
      </c>
      <c r="O30" s="34">
        <f>$E$28/'Fixed data'!$C$7</f>
        <v>-1.3637866666666752E-4</v>
      </c>
      <c r="P30" s="34">
        <f>$E$28/'Fixed data'!$C$7</f>
        <v>-1.3637866666666752E-4</v>
      </c>
      <c r="Q30" s="34">
        <f>$E$28/'Fixed data'!$C$7</f>
        <v>-1.3637866666666752E-4</v>
      </c>
      <c r="R30" s="34">
        <f>$E$28/'Fixed data'!$C$7</f>
        <v>-1.3637866666666752E-4</v>
      </c>
      <c r="S30" s="34">
        <f>$E$28/'Fixed data'!$C$7</f>
        <v>-1.3637866666666752E-4</v>
      </c>
      <c r="T30" s="34">
        <f>$E$28/'Fixed data'!$C$7</f>
        <v>-1.3637866666666752E-4</v>
      </c>
      <c r="U30" s="34">
        <f>$E$28/'Fixed data'!$C$7</f>
        <v>-1.3637866666666752E-4</v>
      </c>
      <c r="V30" s="34">
        <f>$E$28/'Fixed data'!$C$7</f>
        <v>-1.3637866666666752E-4</v>
      </c>
      <c r="W30" s="34">
        <f>$E$28/'Fixed data'!$C$7</f>
        <v>-1.3637866666666752E-4</v>
      </c>
      <c r="X30" s="34">
        <f>$E$28/'Fixed data'!$C$7</f>
        <v>-1.3637866666666752E-4</v>
      </c>
      <c r="Y30" s="34">
        <f>$E$28/'Fixed data'!$C$7</f>
        <v>-1.3637866666666752E-4</v>
      </c>
      <c r="Z30" s="34">
        <f>$E$28/'Fixed data'!$C$7</f>
        <v>-1.3637866666666752E-4</v>
      </c>
      <c r="AA30" s="34">
        <f>$E$28/'Fixed data'!$C$7</f>
        <v>-1.3637866666666752E-4</v>
      </c>
      <c r="AB30" s="34">
        <f>$E$28/'Fixed data'!$C$7</f>
        <v>-1.3637866666666752E-4</v>
      </c>
      <c r="AC30" s="34">
        <f>$E$28/'Fixed data'!$C$7</f>
        <v>-1.3637866666666752E-4</v>
      </c>
      <c r="AD30" s="34">
        <f>$E$28/'Fixed data'!$C$7</f>
        <v>-1.3637866666666752E-4</v>
      </c>
      <c r="AE30" s="34">
        <f>$E$28/'Fixed data'!$C$7</f>
        <v>-1.3637866666666752E-4</v>
      </c>
      <c r="AF30" s="34">
        <f>$E$28/'Fixed data'!$C$7</f>
        <v>-1.3637866666666752E-4</v>
      </c>
      <c r="AG30" s="34">
        <f>$E$28/'Fixed data'!$C$7</f>
        <v>-1.3637866666666752E-4</v>
      </c>
      <c r="AH30" s="34">
        <f>$E$28/'Fixed data'!$C$7</f>
        <v>-1.3637866666666752E-4</v>
      </c>
      <c r="AI30" s="34">
        <f>$E$28/'Fixed data'!$C$7</f>
        <v>-1.3637866666666752E-4</v>
      </c>
      <c r="AJ30" s="34">
        <f>$E$28/'Fixed data'!$C$7</f>
        <v>-1.3637866666666752E-4</v>
      </c>
      <c r="AK30" s="34">
        <f>$E$28/'Fixed data'!$C$7</f>
        <v>-1.3637866666666752E-4</v>
      </c>
      <c r="AL30" s="34">
        <f>$E$28/'Fixed data'!$C$7</f>
        <v>-1.3637866666666752E-4</v>
      </c>
      <c r="AM30" s="34">
        <f>$E$28/'Fixed data'!$C$7</f>
        <v>-1.3637866666666752E-4</v>
      </c>
      <c r="AN30" s="34">
        <f>$E$28/'Fixed data'!$C$7</f>
        <v>-1.3637866666666752E-4</v>
      </c>
      <c r="AO30" s="34">
        <f>$E$28/'Fixed data'!$C$7</f>
        <v>-1.3637866666666752E-4</v>
      </c>
      <c r="AP30" s="34">
        <f>$E$28/'Fixed data'!$C$7</f>
        <v>-1.3637866666666752E-4</v>
      </c>
      <c r="AQ30" s="34">
        <f>$E$28/'Fixed data'!$C$7</f>
        <v>-1.3637866666666752E-4</v>
      </c>
      <c r="AR30" s="34">
        <f>$E$28/'Fixed data'!$C$7</f>
        <v>-1.3637866666666752E-4</v>
      </c>
      <c r="AS30" s="34">
        <f>$E$28/'Fixed data'!$C$7</f>
        <v>-1.3637866666666752E-4</v>
      </c>
      <c r="AT30" s="34">
        <f>$E$28/'Fixed data'!$C$7</f>
        <v>-1.3637866666666752E-4</v>
      </c>
      <c r="AU30" s="34">
        <f>$E$28/'Fixed data'!$C$7</f>
        <v>-1.3637866666666752E-4</v>
      </c>
      <c r="AV30" s="34">
        <f>$E$28/'Fixed data'!$C$7</f>
        <v>-1.3637866666666752E-4</v>
      </c>
      <c r="AW30" s="34">
        <f>$E$28/'Fixed data'!$C$7</f>
        <v>-1.3637866666666752E-4</v>
      </c>
      <c r="AX30" s="34">
        <f>$E$28/'Fixed data'!$C$7</f>
        <v>-1.3637866666666752E-4</v>
      </c>
      <c r="AY30" s="34"/>
      <c r="AZ30" s="34"/>
      <c r="BA30" s="34"/>
      <c r="BB30" s="34"/>
      <c r="BC30" s="34"/>
      <c r="BD30" s="34"/>
    </row>
    <row r="31" spans="1:56" ht="16.5" hidden="1" customHeight="1" outlineLevel="1" x14ac:dyDescent="0.35">
      <c r="A31" s="115"/>
      <c r="B31" s="9" t="s">
        <v>2</v>
      </c>
      <c r="C31" s="11" t="s">
        <v>54</v>
      </c>
      <c r="D31" s="9" t="s">
        <v>40</v>
      </c>
      <c r="F31" s="34"/>
      <c r="G31" s="34">
        <f>$F$28/'Fixed data'!$C$7</f>
        <v>-1.3637866666666752E-4</v>
      </c>
      <c r="H31" s="34">
        <f>$F$28/'Fixed data'!$C$7</f>
        <v>-1.3637866666666752E-4</v>
      </c>
      <c r="I31" s="34">
        <f>$F$28/'Fixed data'!$C$7</f>
        <v>-1.3637866666666752E-4</v>
      </c>
      <c r="J31" s="34">
        <f>$F$28/'Fixed data'!$C$7</f>
        <v>-1.3637866666666752E-4</v>
      </c>
      <c r="K31" s="34">
        <f>$F$28/'Fixed data'!$C$7</f>
        <v>-1.3637866666666752E-4</v>
      </c>
      <c r="L31" s="34">
        <f>$F$28/'Fixed data'!$C$7</f>
        <v>-1.3637866666666752E-4</v>
      </c>
      <c r="M31" s="34">
        <f>$F$28/'Fixed data'!$C$7</f>
        <v>-1.3637866666666752E-4</v>
      </c>
      <c r="N31" s="34">
        <f>$F$28/'Fixed data'!$C$7</f>
        <v>-1.3637866666666752E-4</v>
      </c>
      <c r="O31" s="34">
        <f>$F$28/'Fixed data'!$C$7</f>
        <v>-1.3637866666666752E-4</v>
      </c>
      <c r="P31" s="34">
        <f>$F$28/'Fixed data'!$C$7</f>
        <v>-1.3637866666666752E-4</v>
      </c>
      <c r="Q31" s="34">
        <f>$F$28/'Fixed data'!$C$7</f>
        <v>-1.3637866666666752E-4</v>
      </c>
      <c r="R31" s="34">
        <f>$F$28/'Fixed data'!$C$7</f>
        <v>-1.3637866666666752E-4</v>
      </c>
      <c r="S31" s="34">
        <f>$F$28/'Fixed data'!$C$7</f>
        <v>-1.3637866666666752E-4</v>
      </c>
      <c r="T31" s="34">
        <f>$F$28/'Fixed data'!$C$7</f>
        <v>-1.3637866666666752E-4</v>
      </c>
      <c r="U31" s="34">
        <f>$F$28/'Fixed data'!$C$7</f>
        <v>-1.3637866666666752E-4</v>
      </c>
      <c r="V31" s="34">
        <f>$F$28/'Fixed data'!$C$7</f>
        <v>-1.3637866666666752E-4</v>
      </c>
      <c r="W31" s="34">
        <f>$F$28/'Fixed data'!$C$7</f>
        <v>-1.3637866666666752E-4</v>
      </c>
      <c r="X31" s="34">
        <f>$F$28/'Fixed data'!$C$7</f>
        <v>-1.3637866666666752E-4</v>
      </c>
      <c r="Y31" s="34">
        <f>$F$28/'Fixed data'!$C$7</f>
        <v>-1.3637866666666752E-4</v>
      </c>
      <c r="Z31" s="34">
        <f>$F$28/'Fixed data'!$C$7</f>
        <v>-1.3637866666666752E-4</v>
      </c>
      <c r="AA31" s="34">
        <f>$F$28/'Fixed data'!$C$7</f>
        <v>-1.3637866666666752E-4</v>
      </c>
      <c r="AB31" s="34">
        <f>$F$28/'Fixed data'!$C$7</f>
        <v>-1.3637866666666752E-4</v>
      </c>
      <c r="AC31" s="34">
        <f>$F$28/'Fixed data'!$C$7</f>
        <v>-1.3637866666666752E-4</v>
      </c>
      <c r="AD31" s="34">
        <f>$F$28/'Fixed data'!$C$7</f>
        <v>-1.3637866666666752E-4</v>
      </c>
      <c r="AE31" s="34">
        <f>$F$28/'Fixed data'!$C$7</f>
        <v>-1.3637866666666752E-4</v>
      </c>
      <c r="AF31" s="34">
        <f>$F$28/'Fixed data'!$C$7</f>
        <v>-1.3637866666666752E-4</v>
      </c>
      <c r="AG31" s="34">
        <f>$F$28/'Fixed data'!$C$7</f>
        <v>-1.3637866666666752E-4</v>
      </c>
      <c r="AH31" s="34">
        <f>$F$28/'Fixed data'!$C$7</f>
        <v>-1.3637866666666752E-4</v>
      </c>
      <c r="AI31" s="34">
        <f>$F$28/'Fixed data'!$C$7</f>
        <v>-1.3637866666666752E-4</v>
      </c>
      <c r="AJ31" s="34">
        <f>$F$28/'Fixed data'!$C$7</f>
        <v>-1.3637866666666752E-4</v>
      </c>
      <c r="AK31" s="34">
        <f>$F$28/'Fixed data'!$C$7</f>
        <v>-1.3637866666666752E-4</v>
      </c>
      <c r="AL31" s="34">
        <f>$F$28/'Fixed data'!$C$7</f>
        <v>-1.3637866666666752E-4</v>
      </c>
      <c r="AM31" s="34">
        <f>$F$28/'Fixed data'!$C$7</f>
        <v>-1.3637866666666752E-4</v>
      </c>
      <c r="AN31" s="34">
        <f>$F$28/'Fixed data'!$C$7</f>
        <v>-1.3637866666666752E-4</v>
      </c>
      <c r="AO31" s="34">
        <f>$F$28/'Fixed data'!$C$7</f>
        <v>-1.3637866666666752E-4</v>
      </c>
      <c r="AP31" s="34">
        <f>$F$28/'Fixed data'!$C$7</f>
        <v>-1.3637866666666752E-4</v>
      </c>
      <c r="AQ31" s="34">
        <f>$F$28/'Fixed data'!$C$7</f>
        <v>-1.3637866666666752E-4</v>
      </c>
      <c r="AR31" s="34">
        <f>$F$28/'Fixed data'!$C$7</f>
        <v>-1.3637866666666752E-4</v>
      </c>
      <c r="AS31" s="34">
        <f>$F$28/'Fixed data'!$C$7</f>
        <v>-1.3637866666666752E-4</v>
      </c>
      <c r="AT31" s="34">
        <f>$F$28/'Fixed data'!$C$7</f>
        <v>-1.3637866666666752E-4</v>
      </c>
      <c r="AU31" s="34">
        <f>$F$28/'Fixed data'!$C$7</f>
        <v>-1.3637866666666752E-4</v>
      </c>
      <c r="AV31" s="34">
        <f>$F$28/'Fixed data'!$C$7</f>
        <v>-1.3637866666666752E-4</v>
      </c>
      <c r="AW31" s="34">
        <f>$F$28/'Fixed data'!$C$7</f>
        <v>-1.3637866666666752E-4</v>
      </c>
      <c r="AX31" s="34">
        <f>$F$28/'Fixed data'!$C$7</f>
        <v>-1.3637866666666752E-4</v>
      </c>
      <c r="AY31" s="34">
        <f>$F$28/'Fixed data'!$C$7</f>
        <v>-1.3637866666666752E-4</v>
      </c>
      <c r="AZ31" s="34"/>
      <c r="BA31" s="34"/>
      <c r="BB31" s="34"/>
      <c r="BC31" s="34"/>
      <c r="BD31" s="34"/>
    </row>
    <row r="32" spans="1:56" ht="16.5" hidden="1" customHeight="1" outlineLevel="1" x14ac:dyDescent="0.35">
      <c r="A32" s="115"/>
      <c r="B32" s="9" t="s">
        <v>3</v>
      </c>
      <c r="C32" s="11" t="s">
        <v>55</v>
      </c>
      <c r="D32" s="9" t="s">
        <v>40</v>
      </c>
      <c r="F32" s="34"/>
      <c r="G32" s="34"/>
      <c r="H32" s="34">
        <f>$G$28/'Fixed data'!$C$7</f>
        <v>-1.3637866666666752E-4</v>
      </c>
      <c r="I32" s="34">
        <f>$G$28/'Fixed data'!$C$7</f>
        <v>-1.3637866666666752E-4</v>
      </c>
      <c r="J32" s="34">
        <f>$G$28/'Fixed data'!$C$7</f>
        <v>-1.3637866666666752E-4</v>
      </c>
      <c r="K32" s="34">
        <f>$G$28/'Fixed data'!$C$7</f>
        <v>-1.3637866666666752E-4</v>
      </c>
      <c r="L32" s="34">
        <f>$G$28/'Fixed data'!$C$7</f>
        <v>-1.3637866666666752E-4</v>
      </c>
      <c r="M32" s="34">
        <f>$G$28/'Fixed data'!$C$7</f>
        <v>-1.3637866666666752E-4</v>
      </c>
      <c r="N32" s="34">
        <f>$G$28/'Fixed data'!$C$7</f>
        <v>-1.3637866666666752E-4</v>
      </c>
      <c r="O32" s="34">
        <f>$G$28/'Fixed data'!$C$7</f>
        <v>-1.3637866666666752E-4</v>
      </c>
      <c r="P32" s="34">
        <f>$G$28/'Fixed data'!$C$7</f>
        <v>-1.3637866666666752E-4</v>
      </c>
      <c r="Q32" s="34">
        <f>$G$28/'Fixed data'!$C$7</f>
        <v>-1.3637866666666752E-4</v>
      </c>
      <c r="R32" s="34">
        <f>$G$28/'Fixed data'!$C$7</f>
        <v>-1.3637866666666752E-4</v>
      </c>
      <c r="S32" s="34">
        <f>$G$28/'Fixed data'!$C$7</f>
        <v>-1.3637866666666752E-4</v>
      </c>
      <c r="T32" s="34">
        <f>$G$28/'Fixed data'!$C$7</f>
        <v>-1.3637866666666752E-4</v>
      </c>
      <c r="U32" s="34">
        <f>$G$28/'Fixed data'!$C$7</f>
        <v>-1.3637866666666752E-4</v>
      </c>
      <c r="V32" s="34">
        <f>$G$28/'Fixed data'!$C$7</f>
        <v>-1.3637866666666752E-4</v>
      </c>
      <c r="W32" s="34">
        <f>$G$28/'Fixed data'!$C$7</f>
        <v>-1.3637866666666752E-4</v>
      </c>
      <c r="X32" s="34">
        <f>$G$28/'Fixed data'!$C$7</f>
        <v>-1.3637866666666752E-4</v>
      </c>
      <c r="Y32" s="34">
        <f>$G$28/'Fixed data'!$C$7</f>
        <v>-1.3637866666666752E-4</v>
      </c>
      <c r="Z32" s="34">
        <f>$G$28/'Fixed data'!$C$7</f>
        <v>-1.3637866666666752E-4</v>
      </c>
      <c r="AA32" s="34">
        <f>$G$28/'Fixed data'!$C$7</f>
        <v>-1.3637866666666752E-4</v>
      </c>
      <c r="AB32" s="34">
        <f>$G$28/'Fixed data'!$C$7</f>
        <v>-1.3637866666666752E-4</v>
      </c>
      <c r="AC32" s="34">
        <f>$G$28/'Fixed data'!$C$7</f>
        <v>-1.3637866666666752E-4</v>
      </c>
      <c r="AD32" s="34">
        <f>$G$28/'Fixed data'!$C$7</f>
        <v>-1.3637866666666752E-4</v>
      </c>
      <c r="AE32" s="34">
        <f>$G$28/'Fixed data'!$C$7</f>
        <v>-1.3637866666666752E-4</v>
      </c>
      <c r="AF32" s="34">
        <f>$G$28/'Fixed data'!$C$7</f>
        <v>-1.3637866666666752E-4</v>
      </c>
      <c r="AG32" s="34">
        <f>$G$28/'Fixed data'!$C$7</f>
        <v>-1.3637866666666752E-4</v>
      </c>
      <c r="AH32" s="34">
        <f>$G$28/'Fixed data'!$C$7</f>
        <v>-1.3637866666666752E-4</v>
      </c>
      <c r="AI32" s="34">
        <f>$G$28/'Fixed data'!$C$7</f>
        <v>-1.3637866666666752E-4</v>
      </c>
      <c r="AJ32" s="34">
        <f>$G$28/'Fixed data'!$C$7</f>
        <v>-1.3637866666666752E-4</v>
      </c>
      <c r="AK32" s="34">
        <f>$G$28/'Fixed data'!$C$7</f>
        <v>-1.3637866666666752E-4</v>
      </c>
      <c r="AL32" s="34">
        <f>$G$28/'Fixed data'!$C$7</f>
        <v>-1.3637866666666752E-4</v>
      </c>
      <c r="AM32" s="34">
        <f>$G$28/'Fixed data'!$C$7</f>
        <v>-1.3637866666666752E-4</v>
      </c>
      <c r="AN32" s="34">
        <f>$G$28/'Fixed data'!$C$7</f>
        <v>-1.3637866666666752E-4</v>
      </c>
      <c r="AO32" s="34">
        <f>$G$28/'Fixed data'!$C$7</f>
        <v>-1.3637866666666752E-4</v>
      </c>
      <c r="AP32" s="34">
        <f>$G$28/'Fixed data'!$C$7</f>
        <v>-1.3637866666666752E-4</v>
      </c>
      <c r="AQ32" s="34">
        <f>$G$28/'Fixed data'!$C$7</f>
        <v>-1.3637866666666752E-4</v>
      </c>
      <c r="AR32" s="34">
        <f>$G$28/'Fixed data'!$C$7</f>
        <v>-1.3637866666666752E-4</v>
      </c>
      <c r="AS32" s="34">
        <f>$G$28/'Fixed data'!$C$7</f>
        <v>-1.3637866666666752E-4</v>
      </c>
      <c r="AT32" s="34">
        <f>$G$28/'Fixed data'!$C$7</f>
        <v>-1.3637866666666752E-4</v>
      </c>
      <c r="AU32" s="34">
        <f>$G$28/'Fixed data'!$C$7</f>
        <v>-1.3637866666666752E-4</v>
      </c>
      <c r="AV32" s="34">
        <f>$G$28/'Fixed data'!$C$7</f>
        <v>-1.3637866666666752E-4</v>
      </c>
      <c r="AW32" s="34">
        <f>$G$28/'Fixed data'!$C$7</f>
        <v>-1.3637866666666752E-4</v>
      </c>
      <c r="AX32" s="34">
        <f>$G$28/'Fixed data'!$C$7</f>
        <v>-1.3637866666666752E-4</v>
      </c>
      <c r="AY32" s="34">
        <f>$G$28/'Fixed data'!$C$7</f>
        <v>-1.3637866666666752E-4</v>
      </c>
      <c r="AZ32" s="34">
        <f>$G$28/'Fixed data'!$C$7</f>
        <v>-1.3637866666666752E-4</v>
      </c>
      <c r="BA32" s="34"/>
      <c r="BB32" s="34"/>
      <c r="BC32" s="34"/>
      <c r="BD32" s="34"/>
    </row>
    <row r="33" spans="1:57" ht="16.5" hidden="1" customHeight="1" outlineLevel="1" x14ac:dyDescent="0.35">
      <c r="A33" s="115"/>
      <c r="B33" s="9" t="s">
        <v>4</v>
      </c>
      <c r="C33" s="11" t="s">
        <v>56</v>
      </c>
      <c r="D33" s="9" t="s">
        <v>40</v>
      </c>
      <c r="F33" s="34"/>
      <c r="G33" s="34"/>
      <c r="H33" s="34"/>
      <c r="I33" s="34">
        <f>$H$28/'Fixed data'!$C$7</f>
        <v>-1.3637866666666752E-4</v>
      </c>
      <c r="J33" s="34">
        <f>$H$28/'Fixed data'!$C$7</f>
        <v>-1.3637866666666752E-4</v>
      </c>
      <c r="K33" s="34">
        <f>$H$28/'Fixed data'!$C$7</f>
        <v>-1.3637866666666752E-4</v>
      </c>
      <c r="L33" s="34">
        <f>$H$28/'Fixed data'!$C$7</f>
        <v>-1.3637866666666752E-4</v>
      </c>
      <c r="M33" s="34">
        <f>$H$28/'Fixed data'!$C$7</f>
        <v>-1.3637866666666752E-4</v>
      </c>
      <c r="N33" s="34">
        <f>$H$28/'Fixed data'!$C$7</f>
        <v>-1.3637866666666752E-4</v>
      </c>
      <c r="O33" s="34">
        <f>$H$28/'Fixed data'!$C$7</f>
        <v>-1.3637866666666752E-4</v>
      </c>
      <c r="P33" s="34">
        <f>$H$28/'Fixed data'!$C$7</f>
        <v>-1.3637866666666752E-4</v>
      </c>
      <c r="Q33" s="34">
        <f>$H$28/'Fixed data'!$C$7</f>
        <v>-1.3637866666666752E-4</v>
      </c>
      <c r="R33" s="34">
        <f>$H$28/'Fixed data'!$C$7</f>
        <v>-1.3637866666666752E-4</v>
      </c>
      <c r="S33" s="34">
        <f>$H$28/'Fixed data'!$C$7</f>
        <v>-1.3637866666666752E-4</v>
      </c>
      <c r="T33" s="34">
        <f>$H$28/'Fixed data'!$C$7</f>
        <v>-1.3637866666666752E-4</v>
      </c>
      <c r="U33" s="34">
        <f>$H$28/'Fixed data'!$C$7</f>
        <v>-1.3637866666666752E-4</v>
      </c>
      <c r="V33" s="34">
        <f>$H$28/'Fixed data'!$C$7</f>
        <v>-1.3637866666666752E-4</v>
      </c>
      <c r="W33" s="34">
        <f>$H$28/'Fixed data'!$C$7</f>
        <v>-1.3637866666666752E-4</v>
      </c>
      <c r="X33" s="34">
        <f>$H$28/'Fixed data'!$C$7</f>
        <v>-1.3637866666666752E-4</v>
      </c>
      <c r="Y33" s="34">
        <f>$H$28/'Fixed data'!$C$7</f>
        <v>-1.3637866666666752E-4</v>
      </c>
      <c r="Z33" s="34">
        <f>$H$28/'Fixed data'!$C$7</f>
        <v>-1.3637866666666752E-4</v>
      </c>
      <c r="AA33" s="34">
        <f>$H$28/'Fixed data'!$C$7</f>
        <v>-1.3637866666666752E-4</v>
      </c>
      <c r="AB33" s="34">
        <f>$H$28/'Fixed data'!$C$7</f>
        <v>-1.3637866666666752E-4</v>
      </c>
      <c r="AC33" s="34">
        <f>$H$28/'Fixed data'!$C$7</f>
        <v>-1.3637866666666752E-4</v>
      </c>
      <c r="AD33" s="34">
        <f>$H$28/'Fixed data'!$C$7</f>
        <v>-1.3637866666666752E-4</v>
      </c>
      <c r="AE33" s="34">
        <f>$H$28/'Fixed data'!$C$7</f>
        <v>-1.3637866666666752E-4</v>
      </c>
      <c r="AF33" s="34">
        <f>$H$28/'Fixed data'!$C$7</f>
        <v>-1.3637866666666752E-4</v>
      </c>
      <c r="AG33" s="34">
        <f>$H$28/'Fixed data'!$C$7</f>
        <v>-1.3637866666666752E-4</v>
      </c>
      <c r="AH33" s="34">
        <f>$H$28/'Fixed data'!$C$7</f>
        <v>-1.3637866666666752E-4</v>
      </c>
      <c r="AI33" s="34">
        <f>$H$28/'Fixed data'!$C$7</f>
        <v>-1.3637866666666752E-4</v>
      </c>
      <c r="AJ33" s="34">
        <f>$H$28/'Fixed data'!$C$7</f>
        <v>-1.3637866666666752E-4</v>
      </c>
      <c r="AK33" s="34">
        <f>$H$28/'Fixed data'!$C$7</f>
        <v>-1.3637866666666752E-4</v>
      </c>
      <c r="AL33" s="34">
        <f>$H$28/'Fixed data'!$C$7</f>
        <v>-1.3637866666666752E-4</v>
      </c>
      <c r="AM33" s="34">
        <f>$H$28/'Fixed data'!$C$7</f>
        <v>-1.3637866666666752E-4</v>
      </c>
      <c r="AN33" s="34">
        <f>$H$28/'Fixed data'!$C$7</f>
        <v>-1.3637866666666752E-4</v>
      </c>
      <c r="AO33" s="34">
        <f>$H$28/'Fixed data'!$C$7</f>
        <v>-1.3637866666666752E-4</v>
      </c>
      <c r="AP33" s="34">
        <f>$H$28/'Fixed data'!$C$7</f>
        <v>-1.3637866666666752E-4</v>
      </c>
      <c r="AQ33" s="34">
        <f>$H$28/'Fixed data'!$C$7</f>
        <v>-1.3637866666666752E-4</v>
      </c>
      <c r="AR33" s="34">
        <f>$H$28/'Fixed data'!$C$7</f>
        <v>-1.3637866666666752E-4</v>
      </c>
      <c r="AS33" s="34">
        <f>$H$28/'Fixed data'!$C$7</f>
        <v>-1.3637866666666752E-4</v>
      </c>
      <c r="AT33" s="34">
        <f>$H$28/'Fixed data'!$C$7</f>
        <v>-1.3637866666666752E-4</v>
      </c>
      <c r="AU33" s="34">
        <f>$H$28/'Fixed data'!$C$7</f>
        <v>-1.3637866666666752E-4</v>
      </c>
      <c r="AV33" s="34">
        <f>$H$28/'Fixed data'!$C$7</f>
        <v>-1.3637866666666752E-4</v>
      </c>
      <c r="AW33" s="34">
        <f>$H$28/'Fixed data'!$C$7</f>
        <v>-1.3637866666666752E-4</v>
      </c>
      <c r="AX33" s="34">
        <f>$H$28/'Fixed data'!$C$7</f>
        <v>-1.3637866666666752E-4</v>
      </c>
      <c r="AY33" s="34">
        <f>$H$28/'Fixed data'!$C$7</f>
        <v>-1.3637866666666752E-4</v>
      </c>
      <c r="AZ33" s="34">
        <f>$H$28/'Fixed data'!$C$7</f>
        <v>-1.3637866666666752E-4</v>
      </c>
      <c r="BA33" s="34">
        <f>$H$28/'Fixed data'!$C$7</f>
        <v>-1.3637866666666752E-4</v>
      </c>
      <c r="BB33" s="34"/>
      <c r="BC33" s="34"/>
      <c r="BD33" s="34"/>
    </row>
    <row r="34" spans="1:57" ht="16.5" hidden="1" customHeight="1" outlineLevel="1" x14ac:dyDescent="0.35">
      <c r="A34" s="115"/>
      <c r="B34" s="9" t="s">
        <v>5</v>
      </c>
      <c r="C34" s="11" t="s">
        <v>57</v>
      </c>
      <c r="D34" s="9" t="s">
        <v>40</v>
      </c>
      <c r="F34" s="34"/>
      <c r="G34" s="34"/>
      <c r="H34" s="34"/>
      <c r="I34" s="34"/>
      <c r="J34" s="34">
        <f>$I$28/'Fixed data'!$C$7</f>
        <v>-1.3637866666666752E-4</v>
      </c>
      <c r="K34" s="34">
        <f>$I$28/'Fixed data'!$C$7</f>
        <v>-1.3637866666666752E-4</v>
      </c>
      <c r="L34" s="34">
        <f>$I$28/'Fixed data'!$C$7</f>
        <v>-1.3637866666666752E-4</v>
      </c>
      <c r="M34" s="34">
        <f>$I$28/'Fixed data'!$C$7</f>
        <v>-1.3637866666666752E-4</v>
      </c>
      <c r="N34" s="34">
        <f>$I$28/'Fixed data'!$C$7</f>
        <v>-1.3637866666666752E-4</v>
      </c>
      <c r="O34" s="34">
        <f>$I$28/'Fixed data'!$C$7</f>
        <v>-1.3637866666666752E-4</v>
      </c>
      <c r="P34" s="34">
        <f>$I$28/'Fixed data'!$C$7</f>
        <v>-1.3637866666666752E-4</v>
      </c>
      <c r="Q34" s="34">
        <f>$I$28/'Fixed data'!$C$7</f>
        <v>-1.3637866666666752E-4</v>
      </c>
      <c r="R34" s="34">
        <f>$I$28/'Fixed data'!$C$7</f>
        <v>-1.3637866666666752E-4</v>
      </c>
      <c r="S34" s="34">
        <f>$I$28/'Fixed data'!$C$7</f>
        <v>-1.3637866666666752E-4</v>
      </c>
      <c r="T34" s="34">
        <f>$I$28/'Fixed data'!$C$7</f>
        <v>-1.3637866666666752E-4</v>
      </c>
      <c r="U34" s="34">
        <f>$I$28/'Fixed data'!$C$7</f>
        <v>-1.3637866666666752E-4</v>
      </c>
      <c r="V34" s="34">
        <f>$I$28/'Fixed data'!$C$7</f>
        <v>-1.3637866666666752E-4</v>
      </c>
      <c r="W34" s="34">
        <f>$I$28/'Fixed data'!$C$7</f>
        <v>-1.3637866666666752E-4</v>
      </c>
      <c r="X34" s="34">
        <f>$I$28/'Fixed data'!$C$7</f>
        <v>-1.3637866666666752E-4</v>
      </c>
      <c r="Y34" s="34">
        <f>$I$28/'Fixed data'!$C$7</f>
        <v>-1.3637866666666752E-4</v>
      </c>
      <c r="Z34" s="34">
        <f>$I$28/'Fixed data'!$C$7</f>
        <v>-1.3637866666666752E-4</v>
      </c>
      <c r="AA34" s="34">
        <f>$I$28/'Fixed data'!$C$7</f>
        <v>-1.3637866666666752E-4</v>
      </c>
      <c r="AB34" s="34">
        <f>$I$28/'Fixed data'!$C$7</f>
        <v>-1.3637866666666752E-4</v>
      </c>
      <c r="AC34" s="34">
        <f>$I$28/'Fixed data'!$C$7</f>
        <v>-1.3637866666666752E-4</v>
      </c>
      <c r="AD34" s="34">
        <f>$I$28/'Fixed data'!$C$7</f>
        <v>-1.3637866666666752E-4</v>
      </c>
      <c r="AE34" s="34">
        <f>$I$28/'Fixed data'!$C$7</f>
        <v>-1.3637866666666752E-4</v>
      </c>
      <c r="AF34" s="34">
        <f>$I$28/'Fixed data'!$C$7</f>
        <v>-1.3637866666666752E-4</v>
      </c>
      <c r="AG34" s="34">
        <f>$I$28/'Fixed data'!$C$7</f>
        <v>-1.3637866666666752E-4</v>
      </c>
      <c r="AH34" s="34">
        <f>$I$28/'Fixed data'!$C$7</f>
        <v>-1.3637866666666752E-4</v>
      </c>
      <c r="AI34" s="34">
        <f>$I$28/'Fixed data'!$C$7</f>
        <v>-1.3637866666666752E-4</v>
      </c>
      <c r="AJ34" s="34">
        <f>$I$28/'Fixed data'!$C$7</f>
        <v>-1.3637866666666752E-4</v>
      </c>
      <c r="AK34" s="34">
        <f>$I$28/'Fixed data'!$C$7</f>
        <v>-1.3637866666666752E-4</v>
      </c>
      <c r="AL34" s="34">
        <f>$I$28/'Fixed data'!$C$7</f>
        <v>-1.3637866666666752E-4</v>
      </c>
      <c r="AM34" s="34">
        <f>$I$28/'Fixed data'!$C$7</f>
        <v>-1.3637866666666752E-4</v>
      </c>
      <c r="AN34" s="34">
        <f>$I$28/'Fixed data'!$C$7</f>
        <v>-1.3637866666666752E-4</v>
      </c>
      <c r="AO34" s="34">
        <f>$I$28/'Fixed data'!$C$7</f>
        <v>-1.3637866666666752E-4</v>
      </c>
      <c r="AP34" s="34">
        <f>$I$28/'Fixed data'!$C$7</f>
        <v>-1.3637866666666752E-4</v>
      </c>
      <c r="AQ34" s="34">
        <f>$I$28/'Fixed data'!$C$7</f>
        <v>-1.3637866666666752E-4</v>
      </c>
      <c r="AR34" s="34">
        <f>$I$28/'Fixed data'!$C$7</f>
        <v>-1.3637866666666752E-4</v>
      </c>
      <c r="AS34" s="34">
        <f>$I$28/'Fixed data'!$C$7</f>
        <v>-1.3637866666666752E-4</v>
      </c>
      <c r="AT34" s="34">
        <f>$I$28/'Fixed data'!$C$7</f>
        <v>-1.3637866666666752E-4</v>
      </c>
      <c r="AU34" s="34">
        <f>$I$28/'Fixed data'!$C$7</f>
        <v>-1.3637866666666752E-4</v>
      </c>
      <c r="AV34" s="34">
        <f>$I$28/'Fixed data'!$C$7</f>
        <v>-1.3637866666666752E-4</v>
      </c>
      <c r="AW34" s="34">
        <f>$I$28/'Fixed data'!$C$7</f>
        <v>-1.3637866666666752E-4</v>
      </c>
      <c r="AX34" s="34">
        <f>$I$28/'Fixed data'!$C$7</f>
        <v>-1.3637866666666752E-4</v>
      </c>
      <c r="AY34" s="34">
        <f>$I$28/'Fixed data'!$C$7</f>
        <v>-1.3637866666666752E-4</v>
      </c>
      <c r="AZ34" s="34">
        <f>$I$28/'Fixed data'!$C$7</f>
        <v>-1.3637866666666752E-4</v>
      </c>
      <c r="BA34" s="34">
        <f>$I$28/'Fixed data'!$C$7</f>
        <v>-1.3637866666666752E-4</v>
      </c>
      <c r="BB34" s="34">
        <f>$I$28/'Fixed data'!$C$7</f>
        <v>-1.3637866666666752E-4</v>
      </c>
      <c r="BC34" s="34"/>
      <c r="BD34" s="34"/>
    </row>
    <row r="35" spans="1:57" ht="16.5" hidden="1" customHeight="1" outlineLevel="1" x14ac:dyDescent="0.35">
      <c r="A35" s="115"/>
      <c r="B35" s="9" t="s">
        <v>6</v>
      </c>
      <c r="C35" s="11" t="s">
        <v>58</v>
      </c>
      <c r="D35" s="9" t="s">
        <v>40</v>
      </c>
      <c r="F35" s="34"/>
      <c r="G35" s="34"/>
      <c r="H35" s="34"/>
      <c r="I35" s="34"/>
      <c r="J35" s="34"/>
      <c r="K35" s="34">
        <f>$J$28/'Fixed data'!$C$7</f>
        <v>-1.3637866666666752E-4</v>
      </c>
      <c r="L35" s="34">
        <f>$J$28/'Fixed data'!$C$7</f>
        <v>-1.3637866666666752E-4</v>
      </c>
      <c r="M35" s="34">
        <f>$J$28/'Fixed data'!$C$7</f>
        <v>-1.3637866666666752E-4</v>
      </c>
      <c r="N35" s="34">
        <f>$J$28/'Fixed data'!$C$7</f>
        <v>-1.3637866666666752E-4</v>
      </c>
      <c r="O35" s="34">
        <f>$J$28/'Fixed data'!$C$7</f>
        <v>-1.3637866666666752E-4</v>
      </c>
      <c r="P35" s="34">
        <f>$J$28/'Fixed data'!$C$7</f>
        <v>-1.3637866666666752E-4</v>
      </c>
      <c r="Q35" s="34">
        <f>$J$28/'Fixed data'!$C$7</f>
        <v>-1.3637866666666752E-4</v>
      </c>
      <c r="R35" s="34">
        <f>$J$28/'Fixed data'!$C$7</f>
        <v>-1.3637866666666752E-4</v>
      </c>
      <c r="S35" s="34">
        <f>$J$28/'Fixed data'!$C$7</f>
        <v>-1.3637866666666752E-4</v>
      </c>
      <c r="T35" s="34">
        <f>$J$28/'Fixed data'!$C$7</f>
        <v>-1.3637866666666752E-4</v>
      </c>
      <c r="U35" s="34">
        <f>$J$28/'Fixed data'!$C$7</f>
        <v>-1.3637866666666752E-4</v>
      </c>
      <c r="V35" s="34">
        <f>$J$28/'Fixed data'!$C$7</f>
        <v>-1.3637866666666752E-4</v>
      </c>
      <c r="W35" s="34">
        <f>$J$28/'Fixed data'!$C$7</f>
        <v>-1.3637866666666752E-4</v>
      </c>
      <c r="X35" s="34">
        <f>$J$28/'Fixed data'!$C$7</f>
        <v>-1.3637866666666752E-4</v>
      </c>
      <c r="Y35" s="34">
        <f>$J$28/'Fixed data'!$C$7</f>
        <v>-1.3637866666666752E-4</v>
      </c>
      <c r="Z35" s="34">
        <f>$J$28/'Fixed data'!$C$7</f>
        <v>-1.3637866666666752E-4</v>
      </c>
      <c r="AA35" s="34">
        <f>$J$28/'Fixed data'!$C$7</f>
        <v>-1.3637866666666752E-4</v>
      </c>
      <c r="AB35" s="34">
        <f>$J$28/'Fixed data'!$C$7</f>
        <v>-1.3637866666666752E-4</v>
      </c>
      <c r="AC35" s="34">
        <f>$J$28/'Fixed data'!$C$7</f>
        <v>-1.3637866666666752E-4</v>
      </c>
      <c r="AD35" s="34">
        <f>$J$28/'Fixed data'!$C$7</f>
        <v>-1.3637866666666752E-4</v>
      </c>
      <c r="AE35" s="34">
        <f>$J$28/'Fixed data'!$C$7</f>
        <v>-1.3637866666666752E-4</v>
      </c>
      <c r="AF35" s="34">
        <f>$J$28/'Fixed data'!$C$7</f>
        <v>-1.3637866666666752E-4</v>
      </c>
      <c r="AG35" s="34">
        <f>$J$28/'Fixed data'!$C$7</f>
        <v>-1.3637866666666752E-4</v>
      </c>
      <c r="AH35" s="34">
        <f>$J$28/'Fixed data'!$C$7</f>
        <v>-1.3637866666666752E-4</v>
      </c>
      <c r="AI35" s="34">
        <f>$J$28/'Fixed data'!$C$7</f>
        <v>-1.3637866666666752E-4</v>
      </c>
      <c r="AJ35" s="34">
        <f>$J$28/'Fixed data'!$C$7</f>
        <v>-1.3637866666666752E-4</v>
      </c>
      <c r="AK35" s="34">
        <f>$J$28/'Fixed data'!$C$7</f>
        <v>-1.3637866666666752E-4</v>
      </c>
      <c r="AL35" s="34">
        <f>$J$28/'Fixed data'!$C$7</f>
        <v>-1.3637866666666752E-4</v>
      </c>
      <c r="AM35" s="34">
        <f>$J$28/'Fixed data'!$C$7</f>
        <v>-1.3637866666666752E-4</v>
      </c>
      <c r="AN35" s="34">
        <f>$J$28/'Fixed data'!$C$7</f>
        <v>-1.3637866666666752E-4</v>
      </c>
      <c r="AO35" s="34">
        <f>$J$28/'Fixed data'!$C$7</f>
        <v>-1.3637866666666752E-4</v>
      </c>
      <c r="AP35" s="34">
        <f>$J$28/'Fixed data'!$C$7</f>
        <v>-1.3637866666666752E-4</v>
      </c>
      <c r="AQ35" s="34">
        <f>$J$28/'Fixed data'!$C$7</f>
        <v>-1.3637866666666752E-4</v>
      </c>
      <c r="AR35" s="34">
        <f>$J$28/'Fixed data'!$C$7</f>
        <v>-1.3637866666666752E-4</v>
      </c>
      <c r="AS35" s="34">
        <f>$J$28/'Fixed data'!$C$7</f>
        <v>-1.3637866666666752E-4</v>
      </c>
      <c r="AT35" s="34">
        <f>$J$28/'Fixed data'!$C$7</f>
        <v>-1.3637866666666752E-4</v>
      </c>
      <c r="AU35" s="34">
        <f>$J$28/'Fixed data'!$C$7</f>
        <v>-1.3637866666666752E-4</v>
      </c>
      <c r="AV35" s="34">
        <f>$J$28/'Fixed data'!$C$7</f>
        <v>-1.3637866666666752E-4</v>
      </c>
      <c r="AW35" s="34">
        <f>$J$28/'Fixed data'!$C$7</f>
        <v>-1.3637866666666752E-4</v>
      </c>
      <c r="AX35" s="34">
        <f>$J$28/'Fixed data'!$C$7</f>
        <v>-1.3637866666666752E-4</v>
      </c>
      <c r="AY35" s="34">
        <f>$J$28/'Fixed data'!$C$7</f>
        <v>-1.3637866666666752E-4</v>
      </c>
      <c r="AZ35" s="34">
        <f>$J$28/'Fixed data'!$C$7</f>
        <v>-1.3637866666666752E-4</v>
      </c>
      <c r="BA35" s="34">
        <f>$J$28/'Fixed data'!$C$7</f>
        <v>-1.3637866666666752E-4</v>
      </c>
      <c r="BB35" s="34">
        <f>$J$28/'Fixed data'!$C$7</f>
        <v>-1.3637866666666752E-4</v>
      </c>
      <c r="BC35" s="34">
        <f>$J$28/'Fixed data'!$C$7</f>
        <v>-1.3637866666666752E-4</v>
      </c>
      <c r="BD35" s="34"/>
    </row>
    <row r="36" spans="1:57" ht="16.5" hidden="1" customHeight="1" outlineLevel="1" x14ac:dyDescent="0.35">
      <c r="A36" s="115"/>
      <c r="B36" s="9" t="s">
        <v>32</v>
      </c>
      <c r="C36" s="11" t="s">
        <v>59</v>
      </c>
      <c r="D36" s="9" t="s">
        <v>40</v>
      </c>
      <c r="F36" s="34"/>
      <c r="G36" s="34"/>
      <c r="H36" s="34"/>
      <c r="I36" s="34"/>
      <c r="J36" s="34"/>
      <c r="K36" s="34"/>
      <c r="L36" s="34">
        <f>$K$28/'Fixed data'!$C$7</f>
        <v>-1.3637866666666752E-4</v>
      </c>
      <c r="M36" s="34">
        <f>$K$28/'Fixed data'!$C$7</f>
        <v>-1.3637866666666752E-4</v>
      </c>
      <c r="N36" s="34">
        <f>$K$28/'Fixed data'!$C$7</f>
        <v>-1.3637866666666752E-4</v>
      </c>
      <c r="O36" s="34">
        <f>$K$28/'Fixed data'!$C$7</f>
        <v>-1.3637866666666752E-4</v>
      </c>
      <c r="P36" s="34">
        <f>$K$28/'Fixed data'!$C$7</f>
        <v>-1.3637866666666752E-4</v>
      </c>
      <c r="Q36" s="34">
        <f>$K$28/'Fixed data'!$C$7</f>
        <v>-1.3637866666666752E-4</v>
      </c>
      <c r="R36" s="34">
        <f>$K$28/'Fixed data'!$C$7</f>
        <v>-1.3637866666666752E-4</v>
      </c>
      <c r="S36" s="34">
        <f>$K$28/'Fixed data'!$C$7</f>
        <v>-1.3637866666666752E-4</v>
      </c>
      <c r="T36" s="34">
        <f>$K$28/'Fixed data'!$C$7</f>
        <v>-1.3637866666666752E-4</v>
      </c>
      <c r="U36" s="34">
        <f>$K$28/'Fixed data'!$C$7</f>
        <v>-1.3637866666666752E-4</v>
      </c>
      <c r="V36" s="34">
        <f>$K$28/'Fixed data'!$C$7</f>
        <v>-1.3637866666666752E-4</v>
      </c>
      <c r="W36" s="34">
        <f>$K$28/'Fixed data'!$C$7</f>
        <v>-1.3637866666666752E-4</v>
      </c>
      <c r="X36" s="34">
        <f>$K$28/'Fixed data'!$C$7</f>
        <v>-1.3637866666666752E-4</v>
      </c>
      <c r="Y36" s="34">
        <f>$K$28/'Fixed data'!$C$7</f>
        <v>-1.3637866666666752E-4</v>
      </c>
      <c r="Z36" s="34">
        <f>$K$28/'Fixed data'!$C$7</f>
        <v>-1.3637866666666752E-4</v>
      </c>
      <c r="AA36" s="34">
        <f>$K$28/'Fixed data'!$C$7</f>
        <v>-1.3637866666666752E-4</v>
      </c>
      <c r="AB36" s="34">
        <f>$K$28/'Fixed data'!$C$7</f>
        <v>-1.3637866666666752E-4</v>
      </c>
      <c r="AC36" s="34">
        <f>$K$28/'Fixed data'!$C$7</f>
        <v>-1.3637866666666752E-4</v>
      </c>
      <c r="AD36" s="34">
        <f>$K$28/'Fixed data'!$C$7</f>
        <v>-1.3637866666666752E-4</v>
      </c>
      <c r="AE36" s="34">
        <f>$K$28/'Fixed data'!$C$7</f>
        <v>-1.3637866666666752E-4</v>
      </c>
      <c r="AF36" s="34">
        <f>$K$28/'Fixed data'!$C$7</f>
        <v>-1.3637866666666752E-4</v>
      </c>
      <c r="AG36" s="34">
        <f>$K$28/'Fixed data'!$C$7</f>
        <v>-1.3637866666666752E-4</v>
      </c>
      <c r="AH36" s="34">
        <f>$K$28/'Fixed data'!$C$7</f>
        <v>-1.3637866666666752E-4</v>
      </c>
      <c r="AI36" s="34">
        <f>$K$28/'Fixed data'!$C$7</f>
        <v>-1.3637866666666752E-4</v>
      </c>
      <c r="AJ36" s="34">
        <f>$K$28/'Fixed data'!$C$7</f>
        <v>-1.3637866666666752E-4</v>
      </c>
      <c r="AK36" s="34">
        <f>$K$28/'Fixed data'!$C$7</f>
        <v>-1.3637866666666752E-4</v>
      </c>
      <c r="AL36" s="34">
        <f>$K$28/'Fixed data'!$C$7</f>
        <v>-1.3637866666666752E-4</v>
      </c>
      <c r="AM36" s="34">
        <f>$K$28/'Fixed data'!$C$7</f>
        <v>-1.3637866666666752E-4</v>
      </c>
      <c r="AN36" s="34">
        <f>$K$28/'Fixed data'!$C$7</f>
        <v>-1.3637866666666752E-4</v>
      </c>
      <c r="AO36" s="34">
        <f>$K$28/'Fixed data'!$C$7</f>
        <v>-1.3637866666666752E-4</v>
      </c>
      <c r="AP36" s="34">
        <f>$K$28/'Fixed data'!$C$7</f>
        <v>-1.3637866666666752E-4</v>
      </c>
      <c r="AQ36" s="34">
        <f>$K$28/'Fixed data'!$C$7</f>
        <v>-1.3637866666666752E-4</v>
      </c>
      <c r="AR36" s="34">
        <f>$K$28/'Fixed data'!$C$7</f>
        <v>-1.3637866666666752E-4</v>
      </c>
      <c r="AS36" s="34">
        <f>$K$28/'Fixed data'!$C$7</f>
        <v>-1.3637866666666752E-4</v>
      </c>
      <c r="AT36" s="34">
        <f>$K$28/'Fixed data'!$C$7</f>
        <v>-1.3637866666666752E-4</v>
      </c>
      <c r="AU36" s="34">
        <f>$K$28/'Fixed data'!$C$7</f>
        <v>-1.3637866666666752E-4</v>
      </c>
      <c r="AV36" s="34">
        <f>$K$28/'Fixed data'!$C$7</f>
        <v>-1.3637866666666752E-4</v>
      </c>
      <c r="AW36" s="34">
        <f>$K$28/'Fixed data'!$C$7</f>
        <v>-1.3637866666666752E-4</v>
      </c>
      <c r="AX36" s="34">
        <f>$K$28/'Fixed data'!$C$7</f>
        <v>-1.3637866666666752E-4</v>
      </c>
      <c r="AY36" s="34">
        <f>$K$28/'Fixed data'!$C$7</f>
        <v>-1.3637866666666752E-4</v>
      </c>
      <c r="AZ36" s="34">
        <f>$K$28/'Fixed data'!$C$7</f>
        <v>-1.3637866666666752E-4</v>
      </c>
      <c r="BA36" s="34">
        <f>$K$28/'Fixed data'!$C$7</f>
        <v>-1.3637866666666752E-4</v>
      </c>
      <c r="BB36" s="34">
        <f>$K$28/'Fixed data'!$C$7</f>
        <v>-1.3637866666666752E-4</v>
      </c>
      <c r="BC36" s="34">
        <f>$K$28/'Fixed data'!$C$7</f>
        <v>-1.3637866666666752E-4</v>
      </c>
      <c r="BD36" s="34">
        <f>$K$28/'Fixed data'!$C$7</f>
        <v>-1.3637866666666752E-4</v>
      </c>
    </row>
    <row r="37" spans="1:57" ht="16.5" hidden="1" customHeight="1" outlineLevel="1" x14ac:dyDescent="0.35">
      <c r="A37" s="115"/>
      <c r="B37" s="9" t="s">
        <v>33</v>
      </c>
      <c r="C37" s="11" t="s">
        <v>60</v>
      </c>
      <c r="D37" s="9" t="s">
        <v>40</v>
      </c>
      <c r="F37" s="34"/>
      <c r="G37" s="34"/>
      <c r="H37" s="34"/>
      <c r="I37" s="34"/>
      <c r="J37" s="34"/>
      <c r="K37" s="34"/>
      <c r="L37" s="34"/>
      <c r="M37" s="34">
        <f>$L$28/'Fixed data'!$C$7</f>
        <v>-1.3637866666666752E-4</v>
      </c>
      <c r="N37" s="34">
        <f>$L$28/'Fixed data'!$C$7</f>
        <v>-1.3637866666666752E-4</v>
      </c>
      <c r="O37" s="34">
        <f>$L$28/'Fixed data'!$C$7</f>
        <v>-1.3637866666666752E-4</v>
      </c>
      <c r="P37" s="34">
        <f>$L$28/'Fixed data'!$C$7</f>
        <v>-1.3637866666666752E-4</v>
      </c>
      <c r="Q37" s="34">
        <f>$L$28/'Fixed data'!$C$7</f>
        <v>-1.3637866666666752E-4</v>
      </c>
      <c r="R37" s="34">
        <f>$L$28/'Fixed data'!$C$7</f>
        <v>-1.3637866666666752E-4</v>
      </c>
      <c r="S37" s="34">
        <f>$L$28/'Fixed data'!$C$7</f>
        <v>-1.3637866666666752E-4</v>
      </c>
      <c r="T37" s="34">
        <f>$L$28/'Fixed data'!$C$7</f>
        <v>-1.3637866666666752E-4</v>
      </c>
      <c r="U37" s="34">
        <f>$L$28/'Fixed data'!$C$7</f>
        <v>-1.3637866666666752E-4</v>
      </c>
      <c r="V37" s="34">
        <f>$L$28/'Fixed data'!$C$7</f>
        <v>-1.3637866666666752E-4</v>
      </c>
      <c r="W37" s="34">
        <f>$L$28/'Fixed data'!$C$7</f>
        <v>-1.3637866666666752E-4</v>
      </c>
      <c r="X37" s="34">
        <f>$L$28/'Fixed data'!$C$7</f>
        <v>-1.3637866666666752E-4</v>
      </c>
      <c r="Y37" s="34">
        <f>$L$28/'Fixed data'!$C$7</f>
        <v>-1.3637866666666752E-4</v>
      </c>
      <c r="Z37" s="34">
        <f>$L$28/'Fixed data'!$C$7</f>
        <v>-1.3637866666666752E-4</v>
      </c>
      <c r="AA37" s="34">
        <f>$L$28/'Fixed data'!$C$7</f>
        <v>-1.3637866666666752E-4</v>
      </c>
      <c r="AB37" s="34">
        <f>$L$28/'Fixed data'!$C$7</f>
        <v>-1.3637866666666752E-4</v>
      </c>
      <c r="AC37" s="34">
        <f>$L$28/'Fixed data'!$C$7</f>
        <v>-1.3637866666666752E-4</v>
      </c>
      <c r="AD37" s="34">
        <f>$L$28/'Fixed data'!$C$7</f>
        <v>-1.3637866666666752E-4</v>
      </c>
      <c r="AE37" s="34">
        <f>$L$28/'Fixed data'!$C$7</f>
        <v>-1.3637866666666752E-4</v>
      </c>
      <c r="AF37" s="34">
        <f>$L$28/'Fixed data'!$C$7</f>
        <v>-1.3637866666666752E-4</v>
      </c>
      <c r="AG37" s="34">
        <f>$L$28/'Fixed data'!$C$7</f>
        <v>-1.3637866666666752E-4</v>
      </c>
      <c r="AH37" s="34">
        <f>$L$28/'Fixed data'!$C$7</f>
        <v>-1.3637866666666752E-4</v>
      </c>
      <c r="AI37" s="34">
        <f>$L$28/'Fixed data'!$C$7</f>
        <v>-1.3637866666666752E-4</v>
      </c>
      <c r="AJ37" s="34">
        <f>$L$28/'Fixed data'!$C$7</f>
        <v>-1.3637866666666752E-4</v>
      </c>
      <c r="AK37" s="34">
        <f>$L$28/'Fixed data'!$C$7</f>
        <v>-1.3637866666666752E-4</v>
      </c>
      <c r="AL37" s="34">
        <f>$L$28/'Fixed data'!$C$7</f>
        <v>-1.3637866666666752E-4</v>
      </c>
      <c r="AM37" s="34">
        <f>$L$28/'Fixed data'!$C$7</f>
        <v>-1.3637866666666752E-4</v>
      </c>
      <c r="AN37" s="34">
        <f>$L$28/'Fixed data'!$C$7</f>
        <v>-1.3637866666666752E-4</v>
      </c>
      <c r="AO37" s="34">
        <f>$L$28/'Fixed data'!$C$7</f>
        <v>-1.3637866666666752E-4</v>
      </c>
      <c r="AP37" s="34">
        <f>$L$28/'Fixed data'!$C$7</f>
        <v>-1.3637866666666752E-4</v>
      </c>
      <c r="AQ37" s="34">
        <f>$L$28/'Fixed data'!$C$7</f>
        <v>-1.3637866666666752E-4</v>
      </c>
      <c r="AR37" s="34">
        <f>$L$28/'Fixed data'!$C$7</f>
        <v>-1.3637866666666752E-4</v>
      </c>
      <c r="AS37" s="34">
        <f>$L$28/'Fixed data'!$C$7</f>
        <v>-1.3637866666666752E-4</v>
      </c>
      <c r="AT37" s="34">
        <f>$L$28/'Fixed data'!$C$7</f>
        <v>-1.3637866666666752E-4</v>
      </c>
      <c r="AU37" s="34">
        <f>$L$28/'Fixed data'!$C$7</f>
        <v>-1.3637866666666752E-4</v>
      </c>
      <c r="AV37" s="34">
        <f>$L$28/'Fixed data'!$C$7</f>
        <v>-1.3637866666666752E-4</v>
      </c>
      <c r="AW37" s="34">
        <f>$L$28/'Fixed data'!$C$7</f>
        <v>-1.3637866666666752E-4</v>
      </c>
      <c r="AX37" s="34">
        <f>$L$28/'Fixed data'!$C$7</f>
        <v>-1.3637866666666752E-4</v>
      </c>
      <c r="AY37" s="34">
        <f>$L$28/'Fixed data'!$C$7</f>
        <v>-1.3637866666666752E-4</v>
      </c>
      <c r="AZ37" s="34">
        <f>$L$28/'Fixed data'!$C$7</f>
        <v>-1.3637866666666752E-4</v>
      </c>
      <c r="BA37" s="34">
        <f>$L$28/'Fixed data'!$C$7</f>
        <v>-1.3637866666666752E-4</v>
      </c>
      <c r="BB37" s="34">
        <f>$L$28/'Fixed data'!$C$7</f>
        <v>-1.3637866666666752E-4</v>
      </c>
      <c r="BC37" s="34">
        <f>$L$28/'Fixed data'!$C$7</f>
        <v>-1.3637866666666752E-4</v>
      </c>
      <c r="BD37" s="34">
        <f>$L$28/'Fixed data'!$C$7</f>
        <v>-1.3637866666666752E-4</v>
      </c>
    </row>
    <row r="38" spans="1:57" ht="16.5" hidden="1" customHeight="1" outlineLevel="1" x14ac:dyDescent="0.35">
      <c r="A38" s="115"/>
      <c r="B38" s="9" t="s">
        <v>109</v>
      </c>
      <c r="C38" s="11" t="s">
        <v>131</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110</v>
      </c>
      <c r="C39" s="11" t="s">
        <v>132</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111</v>
      </c>
      <c r="C40" s="11" t="s">
        <v>133</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112</v>
      </c>
      <c r="C41" s="11" t="s">
        <v>134</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113</v>
      </c>
      <c r="C42" s="11" t="s">
        <v>135</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114</v>
      </c>
      <c r="C43" s="11" t="s">
        <v>136</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115</v>
      </c>
      <c r="C44" s="11" t="s">
        <v>137</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116</v>
      </c>
      <c r="C45" s="11" t="s">
        <v>138</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117</v>
      </c>
      <c r="C46" s="11" t="s">
        <v>139</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118</v>
      </c>
      <c r="C47" s="11" t="s">
        <v>140</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119</v>
      </c>
      <c r="C48" s="11" t="s">
        <v>141</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120</v>
      </c>
      <c r="C49" s="11" t="s">
        <v>142</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121</v>
      </c>
      <c r="C50" s="11" t="s">
        <v>143</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122</v>
      </c>
      <c r="C51" s="11" t="s">
        <v>144</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123</v>
      </c>
      <c r="C52" s="11" t="s">
        <v>145</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124</v>
      </c>
      <c r="C53" s="11" t="s">
        <v>146</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125</v>
      </c>
      <c r="C54" s="11" t="s">
        <v>147</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126</v>
      </c>
      <c r="C55" s="11" t="s">
        <v>148</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127</v>
      </c>
      <c r="C56" s="11" t="s">
        <v>149</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128</v>
      </c>
      <c r="C57" s="11" t="s">
        <v>150</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129</v>
      </c>
      <c r="C58" s="11" t="s">
        <v>151</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130</v>
      </c>
      <c r="C59" s="11" t="s">
        <v>152</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-1.3637866666666752E-4</v>
      </c>
      <c r="G60" s="34">
        <f t="shared" si="6"/>
        <v>-2.7275733333333505E-4</v>
      </c>
      <c r="H60" s="34">
        <f t="shared" si="6"/>
        <v>-4.0913600000000254E-4</v>
      </c>
      <c r="I60" s="34">
        <f t="shared" si="6"/>
        <v>-5.4551466666667009E-4</v>
      </c>
      <c r="J60" s="34">
        <f t="shared" si="6"/>
        <v>-6.8189333333333764E-4</v>
      </c>
      <c r="K60" s="34">
        <f t="shared" si="6"/>
        <v>-8.1827200000000519E-4</v>
      </c>
      <c r="L60" s="34">
        <f t="shared" si="6"/>
        <v>-9.5465066666667274E-4</v>
      </c>
      <c r="M60" s="34">
        <f t="shared" si="6"/>
        <v>-1.0910293333333402E-3</v>
      </c>
      <c r="N60" s="34">
        <f t="shared" si="6"/>
        <v>-1.0910293333333402E-3</v>
      </c>
      <c r="O60" s="34">
        <f t="shared" si="6"/>
        <v>-1.0910293333333402E-3</v>
      </c>
      <c r="P60" s="34">
        <f t="shared" si="6"/>
        <v>-1.0910293333333402E-3</v>
      </c>
      <c r="Q60" s="34">
        <f t="shared" si="6"/>
        <v>-1.0910293333333402E-3</v>
      </c>
      <c r="R60" s="34">
        <f t="shared" si="6"/>
        <v>-1.0910293333333402E-3</v>
      </c>
      <c r="S60" s="34">
        <f t="shared" si="6"/>
        <v>-1.0910293333333402E-3</v>
      </c>
      <c r="T60" s="34">
        <f t="shared" si="6"/>
        <v>-1.0910293333333402E-3</v>
      </c>
      <c r="U60" s="34">
        <f t="shared" si="6"/>
        <v>-1.0910293333333402E-3</v>
      </c>
      <c r="V60" s="34">
        <f t="shared" si="6"/>
        <v>-1.0910293333333402E-3</v>
      </c>
      <c r="W60" s="34">
        <f t="shared" si="6"/>
        <v>-1.0910293333333402E-3</v>
      </c>
      <c r="X60" s="34">
        <f t="shared" si="6"/>
        <v>-1.0910293333333402E-3</v>
      </c>
      <c r="Y60" s="34">
        <f t="shared" si="6"/>
        <v>-1.0910293333333402E-3</v>
      </c>
      <c r="Z60" s="34">
        <f t="shared" si="6"/>
        <v>-1.0910293333333402E-3</v>
      </c>
      <c r="AA60" s="34">
        <f t="shared" si="6"/>
        <v>-1.0910293333333402E-3</v>
      </c>
      <c r="AB60" s="34">
        <f t="shared" si="6"/>
        <v>-1.0910293333333402E-3</v>
      </c>
      <c r="AC60" s="34">
        <f t="shared" si="6"/>
        <v>-1.0910293333333402E-3</v>
      </c>
      <c r="AD60" s="34">
        <f t="shared" si="6"/>
        <v>-1.0910293333333402E-3</v>
      </c>
      <c r="AE60" s="34">
        <f t="shared" si="6"/>
        <v>-1.0910293333333402E-3</v>
      </c>
      <c r="AF60" s="34">
        <f t="shared" si="6"/>
        <v>-1.0910293333333402E-3</v>
      </c>
      <c r="AG60" s="34">
        <f t="shared" si="6"/>
        <v>-1.0910293333333402E-3</v>
      </c>
      <c r="AH60" s="34">
        <f t="shared" si="6"/>
        <v>-1.0910293333333402E-3</v>
      </c>
      <c r="AI60" s="34">
        <f t="shared" si="6"/>
        <v>-1.0910293333333402E-3</v>
      </c>
      <c r="AJ60" s="34">
        <f t="shared" si="6"/>
        <v>-1.0910293333333402E-3</v>
      </c>
      <c r="AK60" s="34">
        <f t="shared" si="6"/>
        <v>-1.0910293333333402E-3</v>
      </c>
      <c r="AL60" s="34">
        <f t="shared" si="6"/>
        <v>-1.0910293333333402E-3</v>
      </c>
      <c r="AM60" s="34">
        <f t="shared" si="6"/>
        <v>-1.0910293333333402E-3</v>
      </c>
      <c r="AN60" s="34">
        <f t="shared" si="6"/>
        <v>-1.0910293333333402E-3</v>
      </c>
      <c r="AO60" s="34">
        <f t="shared" si="6"/>
        <v>-1.0910293333333402E-3</v>
      </c>
      <c r="AP60" s="34">
        <f t="shared" si="6"/>
        <v>-1.0910293333333402E-3</v>
      </c>
      <c r="AQ60" s="34">
        <f t="shared" si="6"/>
        <v>-1.0910293333333402E-3</v>
      </c>
      <c r="AR60" s="34">
        <f t="shared" si="6"/>
        <v>-1.0910293333333402E-3</v>
      </c>
      <c r="AS60" s="34">
        <f t="shared" si="6"/>
        <v>-1.0910293333333402E-3</v>
      </c>
      <c r="AT60" s="34">
        <f t="shared" si="6"/>
        <v>-1.0910293333333402E-3</v>
      </c>
      <c r="AU60" s="34">
        <f t="shared" si="6"/>
        <v>-1.0910293333333402E-3</v>
      </c>
      <c r="AV60" s="34">
        <f t="shared" si="6"/>
        <v>-1.0910293333333402E-3</v>
      </c>
      <c r="AW60" s="34">
        <f t="shared" si="6"/>
        <v>-1.0910293333333402E-3</v>
      </c>
      <c r="AX60" s="34">
        <f t="shared" si="6"/>
        <v>-1.0910293333333402E-3</v>
      </c>
      <c r="AY60" s="34">
        <f t="shared" si="6"/>
        <v>-9.5465066666667274E-4</v>
      </c>
      <c r="AZ60" s="34">
        <f t="shared" si="6"/>
        <v>-8.1827200000000519E-4</v>
      </c>
      <c r="BA60" s="34">
        <f t="shared" si="6"/>
        <v>-6.8189333333333764E-4</v>
      </c>
      <c r="BB60" s="34">
        <f t="shared" si="6"/>
        <v>-5.4551466666667009E-4</v>
      </c>
      <c r="BC60" s="34">
        <f t="shared" si="6"/>
        <v>-4.0913600000000254E-4</v>
      </c>
      <c r="BD60" s="34">
        <f t="shared" si="6"/>
        <v>-2.7275733333333505E-4</v>
      </c>
    </row>
    <row r="61" spans="1:56" ht="17.25" hidden="1" customHeight="1" outlineLevel="1" x14ac:dyDescent="0.35">
      <c r="A61" s="115"/>
      <c r="B61" s="9" t="s">
        <v>35</v>
      </c>
      <c r="C61" s="9" t="s">
        <v>62</v>
      </c>
      <c r="D61" s="9" t="s">
        <v>40</v>
      </c>
      <c r="E61" s="34">
        <v>0</v>
      </c>
      <c r="F61" s="34">
        <f>E62</f>
        <v>-6.137040000000038E-3</v>
      </c>
      <c r="G61" s="34">
        <f t="shared" ref="G61:BD61" si="7">F62</f>
        <v>-1.2137701333333408E-2</v>
      </c>
      <c r="H61" s="34">
        <f t="shared" si="7"/>
        <v>-1.800198400000011E-2</v>
      </c>
      <c r="I61" s="34">
        <f t="shared" si="7"/>
        <v>-2.3729888000000143E-2</v>
      </c>
      <c r="J61" s="34">
        <f t="shared" si="7"/>
        <v>-2.9321413333333511E-2</v>
      </c>
      <c r="K61" s="34">
        <f t="shared" si="7"/>
        <v>-3.4776560000000213E-2</v>
      </c>
      <c r="L61" s="34">
        <f t="shared" si="7"/>
        <v>-4.0095328000000249E-2</v>
      </c>
      <c r="M61" s="34">
        <f t="shared" si="7"/>
        <v>-4.5277717333333613E-2</v>
      </c>
      <c r="N61" s="34">
        <f t="shared" si="7"/>
        <v>-4.4186688000000272E-2</v>
      </c>
      <c r="O61" s="34">
        <f t="shared" si="7"/>
        <v>-4.3095658666666932E-2</v>
      </c>
      <c r="P61" s="34">
        <f t="shared" si="7"/>
        <v>-4.2004629333333592E-2</v>
      </c>
      <c r="Q61" s="34">
        <f t="shared" si="7"/>
        <v>-4.0913600000000251E-2</v>
      </c>
      <c r="R61" s="34">
        <f t="shared" si="7"/>
        <v>-3.9822570666666911E-2</v>
      </c>
      <c r="S61" s="34">
        <f t="shared" si="7"/>
        <v>-3.873154133333357E-2</v>
      </c>
      <c r="T61" s="34">
        <f t="shared" si="7"/>
        <v>-3.764051200000023E-2</v>
      </c>
      <c r="U61" s="34">
        <f t="shared" si="7"/>
        <v>-3.654948266666689E-2</v>
      </c>
      <c r="V61" s="34">
        <f t="shared" si="7"/>
        <v>-3.5458453333333549E-2</v>
      </c>
      <c r="W61" s="34">
        <f t="shared" si="7"/>
        <v>-3.4367424000000209E-2</v>
      </c>
      <c r="X61" s="34">
        <f t="shared" si="7"/>
        <v>-3.3276394666666868E-2</v>
      </c>
      <c r="Y61" s="34">
        <f t="shared" si="7"/>
        <v>-3.2185365333333528E-2</v>
      </c>
      <c r="Z61" s="34">
        <f t="shared" si="7"/>
        <v>-3.1094336000000188E-2</v>
      </c>
      <c r="AA61" s="34">
        <f t="shared" si="7"/>
        <v>-3.0003306666666847E-2</v>
      </c>
      <c r="AB61" s="34">
        <f t="shared" si="7"/>
        <v>-2.8912277333333507E-2</v>
      </c>
      <c r="AC61" s="34">
        <f t="shared" si="7"/>
        <v>-2.7821248000000166E-2</v>
      </c>
      <c r="AD61" s="34">
        <f t="shared" si="7"/>
        <v>-2.6730218666666826E-2</v>
      </c>
      <c r="AE61" s="34">
        <f t="shared" si="7"/>
        <v>-2.5639189333333486E-2</v>
      </c>
      <c r="AF61" s="34">
        <f t="shared" si="7"/>
        <v>-2.4548160000000145E-2</v>
      </c>
      <c r="AG61" s="34">
        <f t="shared" si="7"/>
        <v>-2.3457130666666805E-2</v>
      </c>
      <c r="AH61" s="34">
        <f t="shared" si="7"/>
        <v>-2.2366101333333464E-2</v>
      </c>
      <c r="AI61" s="34">
        <f t="shared" si="7"/>
        <v>-2.1275072000000124E-2</v>
      </c>
      <c r="AJ61" s="34">
        <f t="shared" si="7"/>
        <v>-2.0184042666666784E-2</v>
      </c>
      <c r="AK61" s="34">
        <f t="shared" si="7"/>
        <v>-1.9093013333333443E-2</v>
      </c>
      <c r="AL61" s="34">
        <f t="shared" si="7"/>
        <v>-1.8001984000000103E-2</v>
      </c>
      <c r="AM61" s="34">
        <f t="shared" si="7"/>
        <v>-1.6910954666666762E-2</v>
      </c>
      <c r="AN61" s="34">
        <f t="shared" si="7"/>
        <v>-1.5819925333333422E-2</v>
      </c>
      <c r="AO61" s="34">
        <f t="shared" si="7"/>
        <v>-1.4728896000000082E-2</v>
      </c>
      <c r="AP61" s="34">
        <f t="shared" si="7"/>
        <v>-1.3637866666666741E-2</v>
      </c>
      <c r="AQ61" s="34">
        <f t="shared" si="7"/>
        <v>-1.2546837333333401E-2</v>
      </c>
      <c r="AR61" s="34">
        <f t="shared" si="7"/>
        <v>-1.145580800000006E-2</v>
      </c>
      <c r="AS61" s="34">
        <f t="shared" si="7"/>
        <v>-1.036477866666672E-2</v>
      </c>
      <c r="AT61" s="34">
        <f t="shared" si="7"/>
        <v>-9.2737493333333795E-3</v>
      </c>
      <c r="AU61" s="34">
        <f t="shared" si="7"/>
        <v>-8.1827200000000391E-3</v>
      </c>
      <c r="AV61" s="34">
        <f t="shared" si="7"/>
        <v>-7.0916906666666987E-3</v>
      </c>
      <c r="AW61" s="34">
        <f t="shared" si="7"/>
        <v>-6.0006613333333583E-3</v>
      </c>
      <c r="AX61" s="34">
        <f t="shared" si="7"/>
        <v>-4.9096320000000179E-3</v>
      </c>
      <c r="AY61" s="34">
        <f t="shared" si="7"/>
        <v>-3.8186026666666775E-3</v>
      </c>
      <c r="AZ61" s="34">
        <f t="shared" si="7"/>
        <v>-2.8639520000000047E-3</v>
      </c>
      <c r="BA61" s="34">
        <f t="shared" si="7"/>
        <v>-2.0456799999999994E-3</v>
      </c>
      <c r="BB61" s="34">
        <f t="shared" si="7"/>
        <v>-1.3637866666666616E-3</v>
      </c>
      <c r="BC61" s="34">
        <f t="shared" si="7"/>
        <v>-8.1827199999999153E-4</v>
      </c>
      <c r="BD61" s="34">
        <f t="shared" si="7"/>
        <v>-4.0913599999998899E-4</v>
      </c>
    </row>
    <row r="62" spans="1:56" ht="16.5" hidden="1" customHeight="1" outlineLevel="1" x14ac:dyDescent="0.3">
      <c r="A62" s="115"/>
      <c r="B62" s="9" t="s">
        <v>34</v>
      </c>
      <c r="C62" s="9" t="s">
        <v>68</v>
      </c>
      <c r="D62" s="9" t="s">
        <v>40</v>
      </c>
      <c r="E62" s="34">
        <f t="shared" ref="E62:BD62" si="8">E28-E60+E61</f>
        <v>-6.137040000000038E-3</v>
      </c>
      <c r="F62" s="34">
        <f t="shared" si="8"/>
        <v>-1.2137701333333408E-2</v>
      </c>
      <c r="G62" s="34">
        <f t="shared" si="8"/>
        <v>-1.800198400000011E-2</v>
      </c>
      <c r="H62" s="34">
        <f t="shared" si="8"/>
        <v>-2.3729888000000143E-2</v>
      </c>
      <c r="I62" s="34">
        <f t="shared" si="8"/>
        <v>-2.9321413333333511E-2</v>
      </c>
      <c r="J62" s="34">
        <f t="shared" si="8"/>
        <v>-3.4776560000000213E-2</v>
      </c>
      <c r="K62" s="34">
        <f t="shared" si="8"/>
        <v>-4.0095328000000249E-2</v>
      </c>
      <c r="L62" s="34">
        <f t="shared" si="8"/>
        <v>-4.5277717333333613E-2</v>
      </c>
      <c r="M62" s="34">
        <f t="shared" si="8"/>
        <v>-4.4186688000000272E-2</v>
      </c>
      <c r="N62" s="34">
        <f t="shared" si="8"/>
        <v>-4.3095658666666932E-2</v>
      </c>
      <c r="O62" s="34">
        <f t="shared" si="8"/>
        <v>-4.2004629333333592E-2</v>
      </c>
      <c r="P62" s="34">
        <f t="shared" si="8"/>
        <v>-4.0913600000000251E-2</v>
      </c>
      <c r="Q62" s="34">
        <f t="shared" si="8"/>
        <v>-3.9822570666666911E-2</v>
      </c>
      <c r="R62" s="34">
        <f t="shared" si="8"/>
        <v>-3.873154133333357E-2</v>
      </c>
      <c r="S62" s="34">
        <f t="shared" si="8"/>
        <v>-3.764051200000023E-2</v>
      </c>
      <c r="T62" s="34">
        <f t="shared" si="8"/>
        <v>-3.654948266666689E-2</v>
      </c>
      <c r="U62" s="34">
        <f t="shared" si="8"/>
        <v>-3.5458453333333549E-2</v>
      </c>
      <c r="V62" s="34">
        <f t="shared" si="8"/>
        <v>-3.4367424000000209E-2</v>
      </c>
      <c r="W62" s="34">
        <f t="shared" si="8"/>
        <v>-3.3276394666666868E-2</v>
      </c>
      <c r="X62" s="34">
        <f t="shared" si="8"/>
        <v>-3.2185365333333528E-2</v>
      </c>
      <c r="Y62" s="34">
        <f t="shared" si="8"/>
        <v>-3.1094336000000188E-2</v>
      </c>
      <c r="Z62" s="34">
        <f t="shared" si="8"/>
        <v>-3.0003306666666847E-2</v>
      </c>
      <c r="AA62" s="34">
        <f t="shared" si="8"/>
        <v>-2.8912277333333507E-2</v>
      </c>
      <c r="AB62" s="34">
        <f t="shared" si="8"/>
        <v>-2.7821248000000166E-2</v>
      </c>
      <c r="AC62" s="34">
        <f t="shared" si="8"/>
        <v>-2.6730218666666826E-2</v>
      </c>
      <c r="AD62" s="34">
        <f t="shared" si="8"/>
        <v>-2.5639189333333486E-2</v>
      </c>
      <c r="AE62" s="34">
        <f t="shared" si="8"/>
        <v>-2.4548160000000145E-2</v>
      </c>
      <c r="AF62" s="34">
        <f t="shared" si="8"/>
        <v>-2.3457130666666805E-2</v>
      </c>
      <c r="AG62" s="34">
        <f t="shared" si="8"/>
        <v>-2.2366101333333464E-2</v>
      </c>
      <c r="AH62" s="34">
        <f t="shared" si="8"/>
        <v>-2.1275072000000124E-2</v>
      </c>
      <c r="AI62" s="34">
        <f t="shared" si="8"/>
        <v>-2.0184042666666784E-2</v>
      </c>
      <c r="AJ62" s="34">
        <f t="shared" si="8"/>
        <v>-1.9093013333333443E-2</v>
      </c>
      <c r="AK62" s="34">
        <f t="shared" si="8"/>
        <v>-1.8001984000000103E-2</v>
      </c>
      <c r="AL62" s="34">
        <f t="shared" si="8"/>
        <v>-1.6910954666666762E-2</v>
      </c>
      <c r="AM62" s="34">
        <f t="shared" si="8"/>
        <v>-1.5819925333333422E-2</v>
      </c>
      <c r="AN62" s="34">
        <f t="shared" si="8"/>
        <v>-1.4728896000000082E-2</v>
      </c>
      <c r="AO62" s="34">
        <f t="shared" si="8"/>
        <v>-1.3637866666666741E-2</v>
      </c>
      <c r="AP62" s="34">
        <f t="shared" si="8"/>
        <v>-1.2546837333333401E-2</v>
      </c>
      <c r="AQ62" s="34">
        <f t="shared" si="8"/>
        <v>-1.145580800000006E-2</v>
      </c>
      <c r="AR62" s="34">
        <f t="shared" si="8"/>
        <v>-1.036477866666672E-2</v>
      </c>
      <c r="AS62" s="34">
        <f t="shared" si="8"/>
        <v>-9.2737493333333795E-3</v>
      </c>
      <c r="AT62" s="34">
        <f t="shared" si="8"/>
        <v>-8.1827200000000391E-3</v>
      </c>
      <c r="AU62" s="34">
        <f t="shared" si="8"/>
        <v>-7.0916906666666987E-3</v>
      </c>
      <c r="AV62" s="34">
        <f t="shared" si="8"/>
        <v>-6.0006613333333583E-3</v>
      </c>
      <c r="AW62" s="34">
        <f t="shared" si="8"/>
        <v>-4.9096320000000179E-3</v>
      </c>
      <c r="AX62" s="34">
        <f t="shared" si="8"/>
        <v>-3.8186026666666775E-3</v>
      </c>
      <c r="AY62" s="34">
        <f t="shared" si="8"/>
        <v>-2.8639520000000047E-3</v>
      </c>
      <c r="AZ62" s="34">
        <f t="shared" si="8"/>
        <v>-2.0456799999999994E-3</v>
      </c>
      <c r="BA62" s="34">
        <f t="shared" si="8"/>
        <v>-1.3637866666666616E-3</v>
      </c>
      <c r="BB62" s="34">
        <f t="shared" si="8"/>
        <v>-8.1827199999999153E-4</v>
      </c>
      <c r="BC62" s="34">
        <f t="shared" si="8"/>
        <v>-4.0913599999998899E-4</v>
      </c>
      <c r="BD62" s="34">
        <f t="shared" si="8"/>
        <v>-1.3637866666665394E-4</v>
      </c>
    </row>
    <row r="63" spans="1:56" ht="16.5" collapsed="1" x14ac:dyDescent="0.3">
      <c r="A63" s="115"/>
      <c r="B63" s="9" t="s">
        <v>8</v>
      </c>
      <c r="C63" s="11" t="s">
        <v>67</v>
      </c>
      <c r="D63" s="9" t="s">
        <v>40</v>
      </c>
      <c r="E63" s="34">
        <f>AVERAGE(E61:E62)*'Fixed data'!$C$3</f>
        <v>-1.4820951600000092E-4</v>
      </c>
      <c r="F63" s="34">
        <f>AVERAGE(F61:F62)*'Fixed data'!$C$3</f>
        <v>-4.4133500320000282E-4</v>
      </c>
      <c r="G63" s="34">
        <f>AVERAGE(G61:G62)*'Fixed data'!$C$3</f>
        <v>-7.278734008000046E-4</v>
      </c>
      <c r="H63" s="34">
        <f>AVERAGE(H61:H62)*'Fixed data'!$C$3</f>
        <v>-1.0078247088000061E-3</v>
      </c>
      <c r="I63" s="34">
        <f>AVERAGE(I61:I62)*'Fixed data'!$C$3</f>
        <v>-1.2811889272000079E-3</v>
      </c>
      <c r="J63" s="34">
        <f>AVERAGE(J61:J62)*'Fixed data'!$C$3</f>
        <v>-1.5479660560000095E-3</v>
      </c>
      <c r="K63" s="34">
        <f>AVERAGE(K61:K62)*'Fixed data'!$C$3</f>
        <v>-1.8081560952000115E-3</v>
      </c>
      <c r="L63" s="34">
        <f>AVERAGE(L61:L62)*'Fixed data'!$C$3</f>
        <v>-2.0617590448000129E-3</v>
      </c>
      <c r="M63" s="34">
        <f>AVERAGE(M61:M62)*'Fixed data'!$C$3</f>
        <v>-2.1605653888000136E-3</v>
      </c>
      <c r="N63" s="34">
        <f>AVERAGE(N61:N62)*'Fixed data'!$C$3</f>
        <v>-2.1078686720000131E-3</v>
      </c>
      <c r="O63" s="34">
        <f>AVERAGE(O61:O62)*'Fixed data'!$C$3</f>
        <v>-2.0551719552000126E-3</v>
      </c>
      <c r="P63" s="34">
        <f>AVERAGE(P61:P62)*'Fixed data'!$C$3</f>
        <v>-2.0024752384000125E-3</v>
      </c>
      <c r="Q63" s="34">
        <f>AVERAGE(Q61:Q62)*'Fixed data'!$C$3</f>
        <v>-1.949778521600012E-3</v>
      </c>
      <c r="R63" s="34">
        <f>AVERAGE(R61:R62)*'Fixed data'!$C$3</f>
        <v>-1.8970818048000117E-3</v>
      </c>
      <c r="S63" s="34">
        <f>AVERAGE(S61:S62)*'Fixed data'!$C$3</f>
        <v>-1.8443850880000114E-3</v>
      </c>
      <c r="T63" s="34">
        <f>AVERAGE(T61:T62)*'Fixed data'!$C$3</f>
        <v>-1.7916883712000111E-3</v>
      </c>
      <c r="U63" s="34">
        <f>AVERAGE(U61:U62)*'Fixed data'!$C$3</f>
        <v>-1.7389916544000106E-3</v>
      </c>
      <c r="V63" s="34">
        <f>AVERAGE(V61:V62)*'Fixed data'!$C$3</f>
        <v>-1.6862949376000103E-3</v>
      </c>
      <c r="W63" s="34">
        <f>AVERAGE(W61:W62)*'Fixed data'!$C$3</f>
        <v>-1.63359822080001E-3</v>
      </c>
      <c r="X63" s="34">
        <f>AVERAGE(X61:X62)*'Fixed data'!$C$3</f>
        <v>-1.5809015040000097E-3</v>
      </c>
      <c r="Y63" s="34">
        <f>AVERAGE(Y61:Y62)*'Fixed data'!$C$3</f>
        <v>-1.5282047872000094E-3</v>
      </c>
      <c r="Z63" s="34">
        <f>AVERAGE(Z61:Z62)*'Fixed data'!$C$3</f>
        <v>-1.4755080704000089E-3</v>
      </c>
      <c r="AA63" s="34">
        <f>AVERAGE(AA61:AA62)*'Fixed data'!$C$3</f>
        <v>-1.4228113536000086E-3</v>
      </c>
      <c r="AB63" s="34">
        <f>AVERAGE(AB61:AB62)*'Fixed data'!$C$3</f>
        <v>-1.3701146368000083E-3</v>
      </c>
      <c r="AC63" s="34">
        <f>AVERAGE(AC61:AC62)*'Fixed data'!$C$3</f>
        <v>-1.317417920000008E-3</v>
      </c>
      <c r="AD63" s="34">
        <f>AVERAGE(AD61:AD62)*'Fixed data'!$C$3</f>
        <v>-1.2647212032000075E-3</v>
      </c>
      <c r="AE63" s="34">
        <f>AVERAGE(AE61:AE62)*'Fixed data'!$C$3</f>
        <v>-1.2120244864000072E-3</v>
      </c>
      <c r="AF63" s="34">
        <f>AVERAGE(AF61:AF62)*'Fixed data'!$C$3</f>
        <v>-1.1593277696000069E-3</v>
      </c>
      <c r="AG63" s="34">
        <f>AVERAGE(AG61:AG62)*'Fixed data'!$C$3</f>
        <v>-1.1066310528000066E-3</v>
      </c>
      <c r="AH63" s="34">
        <f>AVERAGE(AH61:AH62)*'Fixed data'!$C$3</f>
        <v>-1.0539343360000061E-3</v>
      </c>
      <c r="AI63" s="34">
        <f>AVERAGE(AI61:AI62)*'Fixed data'!$C$3</f>
        <v>-1.0012376192000058E-3</v>
      </c>
      <c r="AJ63" s="34">
        <f>AVERAGE(AJ61:AJ62)*'Fixed data'!$C$3</f>
        <v>-9.4854090240000552E-4</v>
      </c>
      <c r="AK63" s="34">
        <f>AVERAGE(AK61:AK62)*'Fixed data'!$C$3</f>
        <v>-8.9584418560000522E-4</v>
      </c>
      <c r="AL63" s="34">
        <f>AVERAGE(AL61:AL62)*'Fixed data'!$C$3</f>
        <v>-8.4314746880000482E-4</v>
      </c>
      <c r="AM63" s="34">
        <f>AVERAGE(AM61:AM62)*'Fixed data'!$C$3</f>
        <v>-7.9045075200000453E-4</v>
      </c>
      <c r="AN63" s="34">
        <f>AVERAGE(AN61:AN62)*'Fixed data'!$C$3</f>
        <v>-7.3775403520000412E-4</v>
      </c>
      <c r="AO63" s="34">
        <f>AVERAGE(AO61:AO62)*'Fixed data'!$C$3</f>
        <v>-6.8505731840000383E-4</v>
      </c>
      <c r="AP63" s="34">
        <f>AVERAGE(AP61:AP62)*'Fixed data'!$C$3</f>
        <v>-6.3236060160000343E-4</v>
      </c>
      <c r="AQ63" s="34">
        <f>AVERAGE(AQ61:AQ62)*'Fixed data'!$C$3</f>
        <v>-5.7966388480000313E-4</v>
      </c>
      <c r="AR63" s="34">
        <f>AVERAGE(AR61:AR62)*'Fixed data'!$C$3</f>
        <v>-5.2696716800000273E-4</v>
      </c>
      <c r="AS63" s="34">
        <f>AVERAGE(AS61:AS62)*'Fixed data'!$C$3</f>
        <v>-4.7427045120000243E-4</v>
      </c>
      <c r="AT63" s="34">
        <f>AVERAGE(AT61:AT62)*'Fixed data'!$C$3</f>
        <v>-4.2157373440000209E-4</v>
      </c>
      <c r="AU63" s="34">
        <f>AVERAGE(AU61:AU62)*'Fixed data'!$C$3</f>
        <v>-3.6887701760000174E-4</v>
      </c>
      <c r="AV63" s="34">
        <f>AVERAGE(AV61:AV62)*'Fixed data'!$C$3</f>
        <v>-3.1618030080000139E-4</v>
      </c>
      <c r="AW63" s="34">
        <f>AVERAGE(AW61:AW62)*'Fixed data'!$C$3</f>
        <v>-2.6348358400000104E-4</v>
      </c>
      <c r="AX63" s="34">
        <f>AVERAGE(AX61:AX62)*'Fixed data'!$C$3</f>
        <v>-2.1078686720000072E-4</v>
      </c>
      <c r="AY63" s="34">
        <f>AVERAGE(AY61:AY62)*'Fixed data'!$C$3</f>
        <v>-1.6138369520000037E-4</v>
      </c>
      <c r="AZ63" s="34">
        <f>AVERAGE(AZ61:AZ62)*'Fixed data'!$C$3</f>
        <v>-1.1856761280000011E-4</v>
      </c>
      <c r="BA63" s="34">
        <f>AVERAGE(BA61:BA62)*'Fixed data'!$C$3</f>
        <v>-8.2338619999999864E-5</v>
      </c>
      <c r="BB63" s="34">
        <f>AVERAGE(BB61:BB62)*'Fixed data'!$C$3</f>
        <v>-5.2696716799999671E-5</v>
      </c>
      <c r="BC63" s="34">
        <f>AVERAGE(BC61:BC62)*'Fixed data'!$C$3</f>
        <v>-2.9641903199999535E-5</v>
      </c>
      <c r="BD63" s="34">
        <f>AVERAGE(BD61:BD62)*'Fixed data'!$C$3</f>
        <v>-1.3174179199999426E-5</v>
      </c>
    </row>
    <row r="64" spans="1:56" ht="15.75" thickBot="1" x14ac:dyDescent="0.35">
      <c r="A64" s="114"/>
      <c r="B64" s="12" t="s">
        <v>94</v>
      </c>
      <c r="C64" s="12" t="s">
        <v>45</v>
      </c>
      <c r="D64" s="12" t="s">
        <v>40</v>
      </c>
      <c r="E64" s="53">
        <f t="shared" ref="E64:BD64" si="9">E29+E60+E63</f>
        <v>-1.6824695160000103E-3</v>
      </c>
      <c r="F64" s="53">
        <f t="shared" si="9"/>
        <v>-2.11197366986668E-3</v>
      </c>
      <c r="G64" s="53">
        <f t="shared" si="9"/>
        <v>-2.5348907341333493E-3</v>
      </c>
      <c r="H64" s="53">
        <f t="shared" si="9"/>
        <v>-2.9512207088000183E-3</v>
      </c>
      <c r="I64" s="53">
        <f t="shared" si="9"/>
        <v>-3.3609635938666874E-3</v>
      </c>
      <c r="J64" s="53">
        <f t="shared" si="9"/>
        <v>-3.764119389333357E-3</v>
      </c>
      <c r="K64" s="53">
        <f t="shared" si="9"/>
        <v>-4.1606880952000259E-3</v>
      </c>
      <c r="L64" s="53">
        <f t="shared" si="9"/>
        <v>-4.5506697114666948E-3</v>
      </c>
      <c r="M64" s="53">
        <f t="shared" si="9"/>
        <v>-3.251594722133354E-3</v>
      </c>
      <c r="N64" s="53">
        <f t="shared" si="9"/>
        <v>-3.198898005333353E-3</v>
      </c>
      <c r="O64" s="53">
        <f t="shared" si="9"/>
        <v>-3.146201288533353E-3</v>
      </c>
      <c r="P64" s="53">
        <f t="shared" si="9"/>
        <v>-3.0935045717333529E-3</v>
      </c>
      <c r="Q64" s="53">
        <f t="shared" si="9"/>
        <v>-3.0408078549333519E-3</v>
      </c>
      <c r="R64" s="53">
        <f t="shared" si="9"/>
        <v>-2.9881111381333519E-3</v>
      </c>
      <c r="S64" s="53">
        <f t="shared" si="9"/>
        <v>-2.9354144213333518E-3</v>
      </c>
      <c r="T64" s="53">
        <f t="shared" si="9"/>
        <v>-2.8827177045333513E-3</v>
      </c>
      <c r="U64" s="53">
        <f t="shared" si="9"/>
        <v>-2.8300209877333508E-3</v>
      </c>
      <c r="V64" s="53">
        <f t="shared" si="9"/>
        <v>-2.7773242709333507E-3</v>
      </c>
      <c r="W64" s="53">
        <f t="shared" si="9"/>
        <v>-2.7246275541333502E-3</v>
      </c>
      <c r="X64" s="53">
        <f t="shared" si="9"/>
        <v>-2.6719308373333497E-3</v>
      </c>
      <c r="Y64" s="53">
        <f t="shared" si="9"/>
        <v>-2.6192341205333496E-3</v>
      </c>
      <c r="Z64" s="53">
        <f t="shared" si="9"/>
        <v>-2.5665374037333491E-3</v>
      </c>
      <c r="AA64" s="53">
        <f t="shared" si="9"/>
        <v>-2.5138406869333486E-3</v>
      </c>
      <c r="AB64" s="53">
        <f t="shared" si="9"/>
        <v>-2.4611439701333485E-3</v>
      </c>
      <c r="AC64" s="53">
        <f t="shared" si="9"/>
        <v>-2.4084472533333484E-3</v>
      </c>
      <c r="AD64" s="53">
        <f t="shared" si="9"/>
        <v>-2.3557505365333475E-3</v>
      </c>
      <c r="AE64" s="53">
        <f t="shared" si="9"/>
        <v>-2.3030538197333474E-3</v>
      </c>
      <c r="AF64" s="53">
        <f t="shared" si="9"/>
        <v>-2.2503571029333473E-3</v>
      </c>
      <c r="AG64" s="53">
        <f t="shared" si="9"/>
        <v>-2.1976603861333468E-3</v>
      </c>
      <c r="AH64" s="53">
        <f t="shared" si="9"/>
        <v>-2.1449636693333463E-3</v>
      </c>
      <c r="AI64" s="53">
        <f t="shared" si="9"/>
        <v>-2.0922669525333462E-3</v>
      </c>
      <c r="AJ64" s="53">
        <f t="shared" si="9"/>
        <v>-2.0395702357333457E-3</v>
      </c>
      <c r="AK64" s="53">
        <f t="shared" si="9"/>
        <v>-1.9868735189333452E-3</v>
      </c>
      <c r="AL64" s="53">
        <f t="shared" si="9"/>
        <v>-1.9341768021333451E-3</v>
      </c>
      <c r="AM64" s="53">
        <f t="shared" si="9"/>
        <v>-1.8814800853333446E-3</v>
      </c>
      <c r="AN64" s="53">
        <f t="shared" si="9"/>
        <v>-1.8287833685333443E-3</v>
      </c>
      <c r="AO64" s="53">
        <f t="shared" si="9"/>
        <v>-1.776086651733344E-3</v>
      </c>
      <c r="AP64" s="53">
        <f t="shared" si="9"/>
        <v>-1.7233899349333435E-3</v>
      </c>
      <c r="AQ64" s="53">
        <f t="shared" si="9"/>
        <v>-1.6706932181333434E-3</v>
      </c>
      <c r="AR64" s="53">
        <f t="shared" si="9"/>
        <v>-1.6179965013333429E-3</v>
      </c>
      <c r="AS64" s="53">
        <f t="shared" si="9"/>
        <v>-1.5652997845333426E-3</v>
      </c>
      <c r="AT64" s="53">
        <f t="shared" si="9"/>
        <v>-1.5126030677333423E-3</v>
      </c>
      <c r="AU64" s="53">
        <f t="shared" si="9"/>
        <v>-1.4599063509333418E-3</v>
      </c>
      <c r="AV64" s="53">
        <f t="shared" si="9"/>
        <v>-1.4072096341333415E-3</v>
      </c>
      <c r="AW64" s="53">
        <f t="shared" si="9"/>
        <v>-1.3545129173333412E-3</v>
      </c>
      <c r="AX64" s="53">
        <f t="shared" si="9"/>
        <v>-1.3018162005333409E-3</v>
      </c>
      <c r="AY64" s="53">
        <f t="shared" si="9"/>
        <v>-1.116034361866673E-3</v>
      </c>
      <c r="AZ64" s="53">
        <f t="shared" si="9"/>
        <v>-9.3683961280000526E-4</v>
      </c>
      <c r="BA64" s="53">
        <f t="shared" si="9"/>
        <v>-7.6423195333333749E-4</v>
      </c>
      <c r="BB64" s="53">
        <f t="shared" si="9"/>
        <v>-5.9821138346666974E-4</v>
      </c>
      <c r="BC64" s="53">
        <f t="shared" si="9"/>
        <v>-4.387779032000021E-4</v>
      </c>
      <c r="BD64" s="53">
        <f t="shared" si="9"/>
        <v>-2.8593151253333447E-4</v>
      </c>
    </row>
    <row r="65" spans="1:56" ht="12.75" customHeight="1" x14ac:dyDescent="0.3">
      <c r="A65" s="171" t="s">
        <v>229</v>
      </c>
      <c r="B65" s="9" t="s">
        <v>36</v>
      </c>
      <c r="D65" s="4" t="s">
        <v>40</v>
      </c>
      <c r="E65" s="34">
        <f>'Fixed data'!$G$6*E86/1000000</f>
        <v>0</v>
      </c>
      <c r="F65" s="34">
        <f>'Fixed data'!$G$6*F86/1000000</f>
        <v>6.3563250770762552E-4</v>
      </c>
      <c r="G65" s="34">
        <f>'Fixed data'!$G$6*G86/1000000</f>
        <v>6.3563250770762552E-4</v>
      </c>
      <c r="H65" s="34">
        <f>'Fixed data'!$G$6*H86/1000000</f>
        <v>6.3563250770762552E-4</v>
      </c>
      <c r="I65" s="34">
        <f>'Fixed data'!$G$6*I86/1000000</f>
        <v>6.3563250770762552E-4</v>
      </c>
      <c r="J65" s="34">
        <f>'Fixed data'!$G$6*J86/1000000</f>
        <v>6.3563250770762552E-4</v>
      </c>
      <c r="K65" s="34">
        <f>'Fixed data'!$G$6*K86/1000000</f>
        <v>6.3563250770762552E-4</v>
      </c>
      <c r="L65" s="34">
        <f>'Fixed data'!$G$6*L86/1000000</f>
        <v>6.3563250770762552E-4</v>
      </c>
      <c r="M65" s="34">
        <f>'Fixed data'!$G$6*M86/1000000</f>
        <v>6.3563250770762552E-4</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2"/>
      <c r="B66" s="9" t="s">
        <v>201</v>
      </c>
      <c r="D66" s="4" t="s">
        <v>40</v>
      </c>
      <c r="E66" s="34">
        <f>E87*'Fixed data'!H$5/1000000</f>
        <v>0</v>
      </c>
      <c r="F66" s="34">
        <f>F87*'Fixed data'!I$5/1000000</f>
        <v>4.9173388237512199E-5</v>
      </c>
      <c r="G66" s="34">
        <f>G87*'Fixed data'!J$5/1000000</f>
        <v>5.0737912464399475E-5</v>
      </c>
      <c r="H66" s="34">
        <f>H87*'Fixed data'!K$5/1000000</f>
        <v>5.2312858589386833E-5</v>
      </c>
      <c r="I66" s="34">
        <f>I87*'Fixed data'!L$5/1000000</f>
        <v>5.3942815783044462E-5</v>
      </c>
      <c r="J66" s="34">
        <f>J87*'Fixed data'!M$5/1000000</f>
        <v>9.3139795139368062E-5</v>
      </c>
      <c r="K66" s="34">
        <f>K87*'Fixed data'!N$5/1000000</f>
        <v>1.2957794427127109E-4</v>
      </c>
      <c r="L66" s="34">
        <f>L87*'Fixed data'!O$5/1000000</f>
        <v>1.6325726317875362E-4</v>
      </c>
      <c r="M66" s="34">
        <f>M87*'Fixed data'!P$5/1000000</f>
        <v>1.9417775186181559E-4</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2"/>
      <c r="B67" s="9" t="s">
        <v>297</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2"/>
      <c r="B68" s="9" t="s">
        <v>298</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2"/>
      <c r="B69" s="4" t="s">
        <v>202</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2"/>
      <c r="B70" s="9" t="s">
        <v>69</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2"/>
      <c r="B71" s="9" t="s">
        <v>70</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2"/>
      <c r="B72" s="4" t="s">
        <v>83</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2"/>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2"/>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2"/>
      <c r="B75" s="9" t="s">
        <v>210</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3"/>
      <c r="B76" s="13" t="s">
        <v>100</v>
      </c>
      <c r="C76" s="13"/>
      <c r="D76" s="13" t="s">
        <v>40</v>
      </c>
      <c r="E76" s="53">
        <f>SUM(E65:E75)</f>
        <v>0</v>
      </c>
      <c r="F76" s="53">
        <f t="shared" ref="F76:BD76" si="10">SUM(F65:F75)</f>
        <v>6.8480589594513777E-4</v>
      </c>
      <c r="G76" s="53">
        <f t="shared" si="10"/>
        <v>6.8637042017202494E-4</v>
      </c>
      <c r="H76" s="53">
        <f t="shared" si="10"/>
        <v>6.8794536629701239E-4</v>
      </c>
      <c r="I76" s="53">
        <f t="shared" si="10"/>
        <v>6.8957532349067001E-4</v>
      </c>
      <c r="J76" s="53">
        <f t="shared" si="10"/>
        <v>7.2877230284699361E-4</v>
      </c>
      <c r="K76" s="53">
        <f t="shared" si="10"/>
        <v>7.6521045197889658E-4</v>
      </c>
      <c r="L76" s="53">
        <f t="shared" si="10"/>
        <v>7.9888977088637915E-4</v>
      </c>
      <c r="M76" s="53">
        <f t="shared" si="10"/>
        <v>8.2981025956944108E-4</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-1.6824695160000103E-3</v>
      </c>
      <c r="F77" s="54">
        <f>IF('Fixed data'!$G$19=FALSE,F64+F76,F64)</f>
        <v>-1.4271677739215423E-3</v>
      </c>
      <c r="G77" s="54">
        <f>IF('Fixed data'!$G$19=FALSE,G64+G76,G64)</f>
        <v>-1.8485203139613244E-3</v>
      </c>
      <c r="H77" s="54">
        <f>IF('Fixed data'!$G$19=FALSE,H64+H76,H64)</f>
        <v>-2.2632753425030059E-3</v>
      </c>
      <c r="I77" s="54">
        <f>IF('Fixed data'!$G$19=FALSE,I64+I76,I64)</f>
        <v>-2.6713882703760174E-3</v>
      </c>
      <c r="J77" s="54">
        <f>IF('Fixed data'!$G$19=FALSE,J64+J76,J64)</f>
        <v>-3.0353470864863635E-3</v>
      </c>
      <c r="K77" s="54">
        <f>IF('Fixed data'!$G$19=FALSE,K64+K76,K64)</f>
        <v>-3.3954776432211292E-3</v>
      </c>
      <c r="L77" s="54">
        <f>IF('Fixed data'!$G$19=FALSE,L64+L76,L64)</f>
        <v>-3.7517799405803157E-3</v>
      </c>
      <c r="M77" s="54">
        <f>IF('Fixed data'!$G$19=FALSE,M64+M76,M64)</f>
        <v>-2.4217844625639131E-3</v>
      </c>
      <c r="N77" s="54">
        <f>IF('Fixed data'!$G$19=FALSE,N64+N76,N64)</f>
        <v>-3.198898005333353E-3</v>
      </c>
      <c r="O77" s="54">
        <f>IF('Fixed data'!$G$19=FALSE,O64+O76,O64)</f>
        <v>-3.146201288533353E-3</v>
      </c>
      <c r="P77" s="54">
        <f>IF('Fixed data'!$G$19=FALSE,P64+P76,P64)</f>
        <v>-3.0935045717333529E-3</v>
      </c>
      <c r="Q77" s="54">
        <f>IF('Fixed data'!$G$19=FALSE,Q64+Q76,Q64)</f>
        <v>-3.0408078549333519E-3</v>
      </c>
      <c r="R77" s="54">
        <f>IF('Fixed data'!$G$19=FALSE,R64+R76,R64)</f>
        <v>-2.9881111381333519E-3</v>
      </c>
      <c r="S77" s="54">
        <f>IF('Fixed data'!$G$19=FALSE,S64+S76,S64)</f>
        <v>-2.9354144213333518E-3</v>
      </c>
      <c r="T77" s="54">
        <f>IF('Fixed data'!$G$19=FALSE,T64+T76,T64)</f>
        <v>-2.8827177045333513E-3</v>
      </c>
      <c r="U77" s="54">
        <f>IF('Fixed data'!$G$19=FALSE,U64+U76,U64)</f>
        <v>-2.8300209877333508E-3</v>
      </c>
      <c r="V77" s="54">
        <f>IF('Fixed data'!$G$19=FALSE,V64+V76,V64)</f>
        <v>-2.7773242709333507E-3</v>
      </c>
      <c r="W77" s="54">
        <f>IF('Fixed data'!$G$19=FALSE,W64+W76,W64)</f>
        <v>-2.7246275541333502E-3</v>
      </c>
      <c r="X77" s="54">
        <f>IF('Fixed data'!$G$19=FALSE,X64+X76,X64)</f>
        <v>-2.6719308373333497E-3</v>
      </c>
      <c r="Y77" s="54">
        <f>IF('Fixed data'!$G$19=FALSE,Y64+Y76,Y64)</f>
        <v>-2.6192341205333496E-3</v>
      </c>
      <c r="Z77" s="54">
        <f>IF('Fixed data'!$G$19=FALSE,Z64+Z76,Z64)</f>
        <v>-2.5665374037333491E-3</v>
      </c>
      <c r="AA77" s="54">
        <f>IF('Fixed data'!$G$19=FALSE,AA64+AA76,AA64)</f>
        <v>-2.5138406869333486E-3</v>
      </c>
      <c r="AB77" s="54">
        <f>IF('Fixed data'!$G$19=FALSE,AB64+AB76,AB64)</f>
        <v>-2.4611439701333485E-3</v>
      </c>
      <c r="AC77" s="54">
        <f>IF('Fixed data'!$G$19=FALSE,AC64+AC76,AC64)</f>
        <v>-2.4084472533333484E-3</v>
      </c>
      <c r="AD77" s="54">
        <f>IF('Fixed data'!$G$19=FALSE,AD64+AD76,AD64)</f>
        <v>-2.3557505365333475E-3</v>
      </c>
      <c r="AE77" s="54">
        <f>IF('Fixed data'!$G$19=FALSE,AE64+AE76,AE64)</f>
        <v>-2.3030538197333474E-3</v>
      </c>
      <c r="AF77" s="54">
        <f>IF('Fixed data'!$G$19=FALSE,AF64+AF76,AF64)</f>
        <v>-2.2503571029333473E-3</v>
      </c>
      <c r="AG77" s="54">
        <f>IF('Fixed data'!$G$19=FALSE,AG64+AG76,AG64)</f>
        <v>-2.1976603861333468E-3</v>
      </c>
      <c r="AH77" s="54">
        <f>IF('Fixed data'!$G$19=FALSE,AH64+AH76,AH64)</f>
        <v>-2.1449636693333463E-3</v>
      </c>
      <c r="AI77" s="54">
        <f>IF('Fixed data'!$G$19=FALSE,AI64+AI76,AI64)</f>
        <v>-2.0922669525333462E-3</v>
      </c>
      <c r="AJ77" s="54">
        <f>IF('Fixed data'!$G$19=FALSE,AJ64+AJ76,AJ64)</f>
        <v>-2.0395702357333457E-3</v>
      </c>
      <c r="AK77" s="54">
        <f>IF('Fixed data'!$G$19=FALSE,AK64+AK76,AK64)</f>
        <v>-1.9868735189333452E-3</v>
      </c>
      <c r="AL77" s="54">
        <f>IF('Fixed data'!$G$19=FALSE,AL64+AL76,AL64)</f>
        <v>-1.9341768021333451E-3</v>
      </c>
      <c r="AM77" s="54">
        <f>IF('Fixed data'!$G$19=FALSE,AM64+AM76,AM64)</f>
        <v>-1.8814800853333446E-3</v>
      </c>
      <c r="AN77" s="54">
        <f>IF('Fixed data'!$G$19=FALSE,AN64+AN76,AN64)</f>
        <v>-1.8287833685333443E-3</v>
      </c>
      <c r="AO77" s="54">
        <f>IF('Fixed data'!$G$19=FALSE,AO64+AO76,AO64)</f>
        <v>-1.776086651733344E-3</v>
      </c>
      <c r="AP77" s="54">
        <f>IF('Fixed data'!$G$19=FALSE,AP64+AP76,AP64)</f>
        <v>-1.7233899349333435E-3</v>
      </c>
      <c r="AQ77" s="54">
        <f>IF('Fixed data'!$G$19=FALSE,AQ64+AQ76,AQ64)</f>
        <v>-1.6706932181333434E-3</v>
      </c>
      <c r="AR77" s="54">
        <f>IF('Fixed data'!$G$19=FALSE,AR64+AR76,AR64)</f>
        <v>-1.6179965013333429E-3</v>
      </c>
      <c r="AS77" s="54">
        <f>IF('Fixed data'!$G$19=FALSE,AS64+AS76,AS64)</f>
        <v>-1.5652997845333426E-3</v>
      </c>
      <c r="AT77" s="54">
        <f>IF('Fixed data'!$G$19=FALSE,AT64+AT76,AT64)</f>
        <v>-1.5126030677333423E-3</v>
      </c>
      <c r="AU77" s="54">
        <f>IF('Fixed data'!$G$19=FALSE,AU64+AU76,AU64)</f>
        <v>-1.4599063509333418E-3</v>
      </c>
      <c r="AV77" s="54">
        <f>IF('Fixed data'!$G$19=FALSE,AV64+AV76,AV64)</f>
        <v>-1.4072096341333415E-3</v>
      </c>
      <c r="AW77" s="54">
        <f>IF('Fixed data'!$G$19=FALSE,AW64+AW76,AW64)</f>
        <v>-1.3545129173333412E-3</v>
      </c>
      <c r="AX77" s="54">
        <f>IF('Fixed data'!$G$19=FALSE,AX64+AX76,AX64)</f>
        <v>-1.3018162005333409E-3</v>
      </c>
      <c r="AY77" s="54">
        <f>IF('Fixed data'!$G$19=FALSE,AY64+AY76,AY64)</f>
        <v>-1.116034361866673E-3</v>
      </c>
      <c r="AZ77" s="54">
        <f>IF('Fixed data'!$G$19=FALSE,AZ64+AZ76,AZ64)</f>
        <v>-9.3683961280000526E-4</v>
      </c>
      <c r="BA77" s="54">
        <f>IF('Fixed data'!$G$19=FALSE,BA64+BA76,BA64)</f>
        <v>-7.6423195333333749E-4</v>
      </c>
      <c r="BB77" s="54">
        <f>IF('Fixed data'!$G$19=FALSE,BB64+BB76,BB64)</f>
        <v>-5.9821138346666974E-4</v>
      </c>
      <c r="BC77" s="54">
        <f>IF('Fixed data'!$G$19=FALSE,BC64+BC76,BC64)</f>
        <v>-4.387779032000021E-4</v>
      </c>
      <c r="BD77" s="54">
        <f>IF('Fixed data'!$G$19=FALSE,BD64+BD76,BD64)</f>
        <v>-2.8593151253333447E-4</v>
      </c>
    </row>
    <row r="78" spans="1:56" ht="15.75" outlineLevel="1" x14ac:dyDescent="0.3">
      <c r="A78" s="74"/>
      <c r="B78" s="4" t="s">
        <v>63</v>
      </c>
      <c r="C78" s="19" t="s">
        <v>64</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75</v>
      </c>
      <c r="C79" s="52" t="s">
        <v>76</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-1.625574411594213E-3</v>
      </c>
      <c r="F80" s="55">
        <f t="shared" ref="F80:BD80" si="11">F77*F78</f>
        <v>-1.3322763881738592E-3</v>
      </c>
      <c r="G80" s="55">
        <f t="shared" si="11"/>
        <v>-1.667259413456579E-3</v>
      </c>
      <c r="H80" s="55">
        <f t="shared" si="11"/>
        <v>-1.9723137063660688E-3</v>
      </c>
      <c r="I80" s="55">
        <f t="shared" si="11"/>
        <v>-2.2492372419172109E-3</v>
      </c>
      <c r="J80" s="55">
        <f t="shared" si="11"/>
        <v>-2.4692568105543172E-3</v>
      </c>
      <c r="K80" s="55">
        <f t="shared" si="11"/>
        <v>-2.6688147347758056E-3</v>
      </c>
      <c r="L80" s="55">
        <f t="shared" si="11"/>
        <v>-2.8491450432570095E-3</v>
      </c>
      <c r="M80" s="55">
        <f t="shared" si="11"/>
        <v>-1.7769382681507222E-3</v>
      </c>
      <c r="N80" s="55">
        <f t="shared" si="11"/>
        <v>-2.2677589791194773E-3</v>
      </c>
      <c r="O80" s="55">
        <f t="shared" si="11"/>
        <v>-2.1549770871103586E-3</v>
      </c>
      <c r="P80" s="55">
        <f t="shared" si="11"/>
        <v>-2.0472296587541977E-3</v>
      </c>
      <c r="Q80" s="55">
        <f t="shared" si="11"/>
        <v>-1.9443051707258795E-3</v>
      </c>
      <c r="R80" s="55">
        <f t="shared" si="11"/>
        <v>-1.8460006484616891E-3</v>
      </c>
      <c r="S80" s="55">
        <f t="shared" si="11"/>
        <v>-1.7521213298698382E-3</v>
      </c>
      <c r="T80" s="55">
        <f t="shared" si="11"/>
        <v>-1.6624803420092656E-3</v>
      </c>
      <c r="U80" s="55">
        <f t="shared" si="11"/>
        <v>-1.5768983902441987E-3</v>
      </c>
      <c r="V80" s="55">
        <f t="shared" si="11"/>
        <v>-1.4952034594004301E-3</v>
      </c>
      <c r="W80" s="55">
        <f t="shared" si="11"/>
        <v>-1.4172305264670742E-3</v>
      </c>
      <c r="X80" s="55">
        <f t="shared" si="11"/>
        <v>-1.3428212844046892E-3</v>
      </c>
      <c r="Y80" s="55">
        <f t="shared" si="11"/>
        <v>-1.2718238766371518E-3</v>
      </c>
      <c r="Z80" s="55">
        <f t="shared" si="11"/>
        <v>-1.2040926418205461E-3</v>
      </c>
      <c r="AA80" s="55">
        <f t="shared" si="11"/>
        <v>-1.1394878684976347E-3</v>
      </c>
      <c r="AB80" s="55">
        <f t="shared" si="11"/>
        <v>-1.0778755592611806E-3</v>
      </c>
      <c r="AC80" s="55">
        <f t="shared" si="11"/>
        <v>-1.0191272040635804E-3</v>
      </c>
      <c r="AD80" s="55">
        <f t="shared" si="11"/>
        <v>-9.6311956232391E-4</v>
      </c>
      <c r="AE80" s="55">
        <f t="shared" si="11"/>
        <v>-9.0973445349661693E-4</v>
      </c>
      <c r="AF80" s="55">
        <f t="shared" si="11"/>
        <v>-8.5885855577874605E-4</v>
      </c>
      <c r="AG80" s="55">
        <f t="shared" si="11"/>
        <v>-8.1038321264476402E-4</v>
      </c>
      <c r="AH80" s="55">
        <f t="shared" si="11"/>
        <v>-7.6420424690976704E-4</v>
      </c>
      <c r="AI80" s="55">
        <f t="shared" si="11"/>
        <v>-8.3687988525867475E-4</v>
      </c>
      <c r="AJ80" s="55">
        <f t="shared" si="11"/>
        <v>-7.9204065625871939E-4</v>
      </c>
      <c r="AK80" s="55">
        <f t="shared" si="11"/>
        <v>-7.4910346558043845E-4</v>
      </c>
      <c r="AL80" s="55">
        <f t="shared" si="11"/>
        <v>-7.0799555362143851E-4</v>
      </c>
      <c r="AM80" s="55">
        <f t="shared" si="11"/>
        <v>-6.6864678563457861E-4</v>
      </c>
      <c r="AN80" s="55">
        <f t="shared" si="11"/>
        <v>-6.3098956054839621E-4</v>
      </c>
      <c r="AO80" s="55">
        <f t="shared" si="11"/>
        <v>-5.9495872287220082E-4</v>
      </c>
      <c r="AP80" s="55">
        <f t="shared" si="11"/>
        <v>-5.6049147758350203E-4</v>
      </c>
      <c r="AQ80" s="55">
        <f t="shared" si="11"/>
        <v>-5.2752730789877773E-4</v>
      </c>
      <c r="AR80" s="55">
        <f t="shared" si="11"/>
        <v>-4.9600789583182216E-4</v>
      </c>
      <c r="AS80" s="55">
        <f t="shared" si="11"/>
        <v>-4.6587704544705054E-4</v>
      </c>
      <c r="AT80" s="55">
        <f t="shared" si="11"/>
        <v>-4.3708060871816567E-4</v>
      </c>
      <c r="AU80" s="55">
        <f t="shared" si="11"/>
        <v>-4.0956641390552426E-4</v>
      </c>
      <c r="AV80" s="55">
        <f t="shared" si="11"/>
        <v>-3.8328419636838012E-4</v>
      </c>
      <c r="AW80" s="55">
        <f t="shared" si="11"/>
        <v>-3.5818553173092531E-4</v>
      </c>
      <c r="AX80" s="55">
        <f t="shared" si="11"/>
        <v>-3.3422377132371196E-4</v>
      </c>
      <c r="AY80" s="55">
        <f t="shared" si="11"/>
        <v>-2.7818134671124821E-4</v>
      </c>
      <c r="AZ80" s="55">
        <f t="shared" si="11"/>
        <v>-2.2671406297907984E-4</v>
      </c>
      <c r="BA80" s="55">
        <f t="shared" si="11"/>
        <v>-1.7955652073159376E-4</v>
      </c>
      <c r="BB80" s="55">
        <f t="shared" si="11"/>
        <v>-1.3645625177957074E-4</v>
      </c>
      <c r="BC80" s="55">
        <f t="shared" si="11"/>
        <v>-9.7173151626430893E-5</v>
      </c>
      <c r="BD80" s="55">
        <f t="shared" si="11"/>
        <v>-6.1478935190730855E-5</v>
      </c>
    </row>
    <row r="81" spans="1:56" x14ac:dyDescent="0.3">
      <c r="A81" s="74"/>
      <c r="B81" s="15" t="s">
        <v>18</v>
      </c>
      <c r="C81" s="15"/>
      <c r="D81" s="14" t="s">
        <v>40</v>
      </c>
      <c r="E81" s="56">
        <f>+E80</f>
        <v>-1.625574411594213E-3</v>
      </c>
      <c r="F81" s="56">
        <f t="shared" ref="F81:BD81" si="12">+E81+F80</f>
        <v>-2.9578507997680722E-3</v>
      </c>
      <c r="G81" s="56">
        <f t="shared" si="12"/>
        <v>-4.6251102132246515E-3</v>
      </c>
      <c r="H81" s="56">
        <f t="shared" si="12"/>
        <v>-6.5974239195907202E-3</v>
      </c>
      <c r="I81" s="56">
        <f t="shared" si="12"/>
        <v>-8.8466611615079307E-3</v>
      </c>
      <c r="J81" s="56">
        <f t="shared" si="12"/>
        <v>-1.1315917972062248E-2</v>
      </c>
      <c r="K81" s="56">
        <f t="shared" si="12"/>
        <v>-1.3984732706838053E-2</v>
      </c>
      <c r="L81" s="56">
        <f t="shared" si="12"/>
        <v>-1.6833877750095063E-2</v>
      </c>
      <c r="M81" s="56">
        <f t="shared" si="12"/>
        <v>-1.8610816018245786E-2</v>
      </c>
      <c r="N81" s="56">
        <f t="shared" si="12"/>
        <v>-2.0878574997365264E-2</v>
      </c>
      <c r="O81" s="56">
        <f t="shared" si="12"/>
        <v>-2.3033552084475623E-2</v>
      </c>
      <c r="P81" s="56">
        <f t="shared" si="12"/>
        <v>-2.5080781743229821E-2</v>
      </c>
      <c r="Q81" s="56">
        <f t="shared" si="12"/>
        <v>-2.70250869139557E-2</v>
      </c>
      <c r="R81" s="56">
        <f t="shared" si="12"/>
        <v>-2.8871087562417387E-2</v>
      </c>
      <c r="S81" s="56">
        <f t="shared" si="12"/>
        <v>-3.0623208892287226E-2</v>
      </c>
      <c r="T81" s="56">
        <f t="shared" si="12"/>
        <v>-3.2285689234296491E-2</v>
      </c>
      <c r="U81" s="56">
        <f t="shared" si="12"/>
        <v>-3.386258762454069E-2</v>
      </c>
      <c r="V81" s="56">
        <f t="shared" si="12"/>
        <v>-3.5357791083941117E-2</v>
      </c>
      <c r="W81" s="56">
        <f t="shared" si="12"/>
        <v>-3.6775021610408194E-2</v>
      </c>
      <c r="X81" s="56">
        <f t="shared" si="12"/>
        <v>-3.8117842894812883E-2</v>
      </c>
      <c r="Y81" s="56">
        <f t="shared" si="12"/>
        <v>-3.9389666771450033E-2</v>
      </c>
      <c r="Z81" s="56">
        <f t="shared" si="12"/>
        <v>-4.0593759413270578E-2</v>
      </c>
      <c r="AA81" s="56">
        <f t="shared" si="12"/>
        <v>-4.1733247281768214E-2</v>
      </c>
      <c r="AB81" s="56">
        <f t="shared" si="12"/>
        <v>-4.2811122841029392E-2</v>
      </c>
      <c r="AC81" s="56">
        <f t="shared" si="12"/>
        <v>-4.3830250045092972E-2</v>
      </c>
      <c r="AD81" s="56">
        <f t="shared" si="12"/>
        <v>-4.479336960741688E-2</v>
      </c>
      <c r="AE81" s="56">
        <f t="shared" si="12"/>
        <v>-4.5703104060913498E-2</v>
      </c>
      <c r="AF81" s="56">
        <f t="shared" si="12"/>
        <v>-4.6561962616692244E-2</v>
      </c>
      <c r="AG81" s="56">
        <f t="shared" si="12"/>
        <v>-4.7372345829337005E-2</v>
      </c>
      <c r="AH81" s="56">
        <f t="shared" si="12"/>
        <v>-4.8136550076246773E-2</v>
      </c>
      <c r="AI81" s="56">
        <f t="shared" si="12"/>
        <v>-4.8973429961505451E-2</v>
      </c>
      <c r="AJ81" s="56">
        <f t="shared" si="12"/>
        <v>-4.9765470617764172E-2</v>
      </c>
      <c r="AK81" s="56">
        <f t="shared" si="12"/>
        <v>-5.0514574083344609E-2</v>
      </c>
      <c r="AL81" s="56">
        <f t="shared" si="12"/>
        <v>-5.1222569636966045E-2</v>
      </c>
      <c r="AM81" s="56">
        <f t="shared" si="12"/>
        <v>-5.1891216422600625E-2</v>
      </c>
      <c r="AN81" s="56">
        <f t="shared" si="12"/>
        <v>-5.2522205983149023E-2</v>
      </c>
      <c r="AO81" s="56">
        <f t="shared" si="12"/>
        <v>-5.3117164706021222E-2</v>
      </c>
      <c r="AP81" s="56">
        <f t="shared" si="12"/>
        <v>-5.3677656183604726E-2</v>
      </c>
      <c r="AQ81" s="56">
        <f t="shared" si="12"/>
        <v>-5.4205183491503502E-2</v>
      </c>
      <c r="AR81" s="56">
        <f t="shared" si="12"/>
        <v>-5.4701191387335327E-2</v>
      </c>
      <c r="AS81" s="56">
        <f t="shared" si="12"/>
        <v>-5.5167068432782379E-2</v>
      </c>
      <c r="AT81" s="56">
        <f t="shared" si="12"/>
        <v>-5.5604149041500545E-2</v>
      </c>
      <c r="AU81" s="56">
        <f t="shared" si="12"/>
        <v>-5.6013715455406066E-2</v>
      </c>
      <c r="AV81" s="56">
        <f t="shared" si="12"/>
        <v>-5.6396999651774443E-2</v>
      </c>
      <c r="AW81" s="56">
        <f t="shared" si="12"/>
        <v>-5.675518518350537E-2</v>
      </c>
      <c r="AX81" s="56">
        <f t="shared" si="12"/>
        <v>-5.7089408954829085E-2</v>
      </c>
      <c r="AY81" s="56">
        <f t="shared" si="12"/>
        <v>-5.736759030154033E-2</v>
      </c>
      <c r="AZ81" s="56">
        <f t="shared" si="12"/>
        <v>-5.7594304364519414E-2</v>
      </c>
      <c r="BA81" s="56">
        <f t="shared" si="12"/>
        <v>-5.7773860885251008E-2</v>
      </c>
      <c r="BB81" s="56">
        <f t="shared" si="12"/>
        <v>-5.7910317137030577E-2</v>
      </c>
      <c r="BC81" s="56">
        <f t="shared" si="12"/>
        <v>-5.800749028865701E-2</v>
      </c>
      <c r="BD81" s="56">
        <f t="shared" si="12"/>
        <v>-5.8068969223847744E-2</v>
      </c>
    </row>
    <row r="82" spans="1:56" x14ac:dyDescent="0.3">
      <c r="A82" s="74"/>
      <c r="B82" s="14"/>
    </row>
    <row r="83" spans="1:56" x14ac:dyDescent="0.3">
      <c r="A83" s="74"/>
    </row>
    <row r="84" spans="1:56" x14ac:dyDescent="0.3">
      <c r="A84" s="116"/>
      <c r="B84" s="123" t="s">
        <v>216</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321</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4" t="s">
        <v>299</v>
      </c>
      <c r="B86" s="4" t="s">
        <v>211</v>
      </c>
      <c r="D86" s="4" t="s">
        <v>87</v>
      </c>
      <c r="E86" s="43"/>
      <c r="F86" s="43">
        <v>13.127134363200007</v>
      </c>
      <c r="G86" s="43">
        <v>13.127134363200007</v>
      </c>
      <c r="H86" s="43">
        <v>13.127134363200007</v>
      </c>
      <c r="I86" s="43">
        <v>13.127134363200007</v>
      </c>
      <c r="J86" s="43">
        <v>13.127134363200007</v>
      </c>
      <c r="K86" s="43">
        <v>13.127134363200007</v>
      </c>
      <c r="L86" s="43">
        <v>13.127134363200007</v>
      </c>
      <c r="M86" s="43">
        <v>13.127134363200007</v>
      </c>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4"/>
      <c r="B87" s="4" t="s">
        <v>212</v>
      </c>
      <c r="D87" s="4" t="s">
        <v>89</v>
      </c>
      <c r="E87" s="34">
        <f>E86*'Fixed data'!H$12</f>
        <v>0</v>
      </c>
      <c r="F87" s="34">
        <f>F86*'Fixed data'!I$12</f>
        <v>6.4106557569702698</v>
      </c>
      <c r="G87" s="34">
        <f>G86*'Fixed data'!J$12</f>
        <v>6.2203713808085039</v>
      </c>
      <c r="H87" s="34">
        <f>H86*'Fixed data'!K$12</f>
        <v>6.0300870046467381</v>
      </c>
      <c r="I87" s="34">
        <f>I86*'Fixed data'!L$12</f>
        <v>5.8398026284849722</v>
      </c>
      <c r="J87" s="34">
        <f>J86*'Fixed data'!M$12</f>
        <v>5.6495182523232073</v>
      </c>
      <c r="K87" s="34">
        <f>K86*'Fixed data'!N$12</f>
        <v>5.4592338761614414</v>
      </c>
      <c r="L87" s="34">
        <f>L86*'Fixed data'!O$12</f>
        <v>5.2689494999996755</v>
      </c>
      <c r="M87" s="34">
        <f>M86*'Fixed data'!P$12</f>
        <v>5.0786651238379097</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4"/>
      <c r="B88" s="4" t="s">
        <v>213</v>
      </c>
      <c r="D88" s="4" t="s">
        <v>208</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4"/>
      <c r="B89" s="4" t="s">
        <v>214</v>
      </c>
      <c r="D89" s="4" t="s">
        <v>88</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4"/>
      <c r="B90" s="4" t="s">
        <v>331</v>
      </c>
      <c r="D90" s="4" t="s">
        <v>89</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4"/>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4"/>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4"/>
      <c r="B93" s="4" t="s">
        <v>215</v>
      </c>
      <c r="D93" s="4" t="s">
        <v>90</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334</v>
      </c>
    </row>
    <row r="97" spans="1:3" x14ac:dyDescent="0.3">
      <c r="B97" s="69" t="s">
        <v>154</v>
      </c>
    </row>
    <row r="98" spans="1:3" x14ac:dyDescent="0.3">
      <c r="B98" s="4" t="s">
        <v>318</v>
      </c>
    </row>
    <row r="99" spans="1:3" x14ac:dyDescent="0.3">
      <c r="B99" s="4" t="s">
        <v>336</v>
      </c>
    </row>
    <row r="100" spans="1:3" ht="16.5" x14ac:dyDescent="0.3">
      <c r="A100" s="85">
        <v>2</v>
      </c>
      <c r="B100" s="69" t="s">
        <v>153</v>
      </c>
    </row>
    <row r="105" spans="1:3" x14ac:dyDescent="0.3">
      <c r="C105" s="36"/>
    </row>
    <row r="170" spans="2:2" x14ac:dyDescent="0.3">
      <c r="B170" s="4" t="s">
        <v>197</v>
      </c>
    </row>
    <row r="171" spans="2:2" x14ac:dyDescent="0.3">
      <c r="B171" s="4" t="s">
        <v>196</v>
      </c>
    </row>
    <row r="172" spans="2:2" x14ac:dyDescent="0.3">
      <c r="B172" s="4" t="s">
        <v>319</v>
      </c>
    </row>
    <row r="173" spans="2:2" x14ac:dyDescent="0.3">
      <c r="B173" s="4" t="s">
        <v>157</v>
      </c>
    </row>
    <row r="174" spans="2:2" x14ac:dyDescent="0.3">
      <c r="B174" s="4" t="s">
        <v>158</v>
      </c>
    </row>
    <row r="175" spans="2:2" x14ac:dyDescent="0.3">
      <c r="B175" s="4" t="s">
        <v>159</v>
      </c>
    </row>
    <row r="176" spans="2:2" x14ac:dyDescent="0.3">
      <c r="B176" s="4" t="s">
        <v>160</v>
      </c>
    </row>
    <row r="177" spans="2:2" x14ac:dyDescent="0.3">
      <c r="B177" s="4" t="s">
        <v>161</v>
      </c>
    </row>
    <row r="178" spans="2:2" x14ac:dyDescent="0.3">
      <c r="B178" s="4" t="s">
        <v>162</v>
      </c>
    </row>
    <row r="179" spans="2:2" x14ac:dyDescent="0.3">
      <c r="B179" s="4" t="s">
        <v>163</v>
      </c>
    </row>
    <row r="180" spans="2:2" x14ac:dyDescent="0.3">
      <c r="B180" s="4" t="s">
        <v>164</v>
      </c>
    </row>
    <row r="181" spans="2:2" x14ac:dyDescent="0.3">
      <c r="B181" s="4" t="s">
        <v>165</v>
      </c>
    </row>
    <row r="182" spans="2:2" x14ac:dyDescent="0.3">
      <c r="B182" s="4" t="s">
        <v>198</v>
      </c>
    </row>
    <row r="183" spans="2:2" x14ac:dyDescent="0.3">
      <c r="B183" s="4" t="s">
        <v>166</v>
      </c>
    </row>
    <row r="184" spans="2:2" x14ac:dyDescent="0.3">
      <c r="B184" s="4" t="s">
        <v>167</v>
      </c>
    </row>
    <row r="185" spans="2:2" x14ac:dyDescent="0.3">
      <c r="B185" s="4" t="s">
        <v>168</v>
      </c>
    </row>
    <row r="186" spans="2:2" x14ac:dyDescent="0.3">
      <c r="B186" s="4" t="s">
        <v>169</v>
      </c>
    </row>
    <row r="187" spans="2:2" x14ac:dyDescent="0.3">
      <c r="B187" s="4" t="s">
        <v>170</v>
      </c>
    </row>
    <row r="188" spans="2:2" x14ac:dyDescent="0.3">
      <c r="B188" s="4" t="s">
        <v>171</v>
      </c>
    </row>
    <row r="189" spans="2:2" x14ac:dyDescent="0.3">
      <c r="B189" s="4" t="s">
        <v>172</v>
      </c>
    </row>
    <row r="190" spans="2:2" x14ac:dyDescent="0.3">
      <c r="B190" s="4" t="s">
        <v>173</v>
      </c>
    </row>
    <row r="191" spans="2:2" x14ac:dyDescent="0.3">
      <c r="B191" s="4" t="s">
        <v>174</v>
      </c>
    </row>
    <row r="192" spans="2:2" x14ac:dyDescent="0.3">
      <c r="B192" s="4" t="s">
        <v>199</v>
      </c>
    </row>
    <row r="193" spans="2:2" x14ac:dyDescent="0.3">
      <c r="B193" s="4" t="s">
        <v>200</v>
      </c>
    </row>
    <row r="194" spans="2:2" x14ac:dyDescent="0.3">
      <c r="B194" s="4" t="s">
        <v>175</v>
      </c>
    </row>
    <row r="195" spans="2:2" x14ac:dyDescent="0.3">
      <c r="B195" s="4" t="s">
        <v>176</v>
      </c>
    </row>
    <row r="196" spans="2:2" x14ac:dyDescent="0.3">
      <c r="B196" s="4" t="s">
        <v>177</v>
      </c>
    </row>
    <row r="197" spans="2:2" x14ac:dyDescent="0.3">
      <c r="B197" s="4" t="s">
        <v>178</v>
      </c>
    </row>
    <row r="198" spans="2:2" x14ac:dyDescent="0.3">
      <c r="B198" s="4" t="s">
        <v>179</v>
      </c>
    </row>
    <row r="199" spans="2:2" x14ac:dyDescent="0.3">
      <c r="B199" s="4" t="s">
        <v>180</v>
      </c>
    </row>
    <row r="200" spans="2:2" x14ac:dyDescent="0.3">
      <c r="B200" s="4" t="s">
        <v>181</v>
      </c>
    </row>
    <row r="201" spans="2:2" x14ac:dyDescent="0.3">
      <c r="B201" s="4" t="s">
        <v>182</v>
      </c>
    </row>
    <row r="202" spans="2:2" x14ac:dyDescent="0.3">
      <c r="B202" s="4" t="s">
        <v>183</v>
      </c>
    </row>
    <row r="203" spans="2:2" x14ac:dyDescent="0.3">
      <c r="B203" s="4" t="s">
        <v>184</v>
      </c>
    </row>
    <row r="204" spans="2:2" x14ac:dyDescent="0.3">
      <c r="B204" s="4" t="s">
        <v>185</v>
      </c>
    </row>
    <row r="205" spans="2:2" x14ac:dyDescent="0.3">
      <c r="B205" s="4" t="s">
        <v>186</v>
      </c>
    </row>
    <row r="206" spans="2:2" x14ac:dyDescent="0.3">
      <c r="B206" s="4" t="s">
        <v>187</v>
      </c>
    </row>
    <row r="207" spans="2:2" x14ac:dyDescent="0.3">
      <c r="B207" s="4" t="s">
        <v>188</v>
      </c>
    </row>
    <row r="208" spans="2:2" x14ac:dyDescent="0.3">
      <c r="B208" s="4" t="s">
        <v>189</v>
      </c>
    </row>
    <row r="209" spans="2:2" x14ac:dyDescent="0.3">
      <c r="B209" s="4" t="s">
        <v>190</v>
      </c>
    </row>
    <row r="210" spans="2:2" x14ac:dyDescent="0.3">
      <c r="B210" s="4" t="s">
        <v>191</v>
      </c>
    </row>
    <row r="211" spans="2:2" x14ac:dyDescent="0.3">
      <c r="B211" s="4" t="s">
        <v>192</v>
      </c>
    </row>
    <row r="212" spans="2:2" x14ac:dyDescent="0.3">
      <c r="B212" s="4" t="s">
        <v>193</v>
      </c>
    </row>
    <row r="213" spans="2:2" x14ac:dyDescent="0.3">
      <c r="B213" s="4" t="s">
        <v>194</v>
      </c>
    </row>
    <row r="214" spans="2:2" x14ac:dyDescent="0.3">
      <c r="B214" s="4" t="s">
        <v>195</v>
      </c>
    </row>
  </sheetData>
  <mergeCells count="4">
    <mergeCell ref="A13:A18"/>
    <mergeCell ref="A19:A25"/>
    <mergeCell ref="A65:A76"/>
    <mergeCell ref="A86:A93"/>
  </mergeCells>
  <dataValidations count="1">
    <dataValidation type="list" allowBlank="1" showInputMessage="1" showErrorMessage="1" sqref="B13: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D59107C5-B401-4A16-BB12-3D243B9D13F0}">
  <ds:schemaRefs>
    <ds:schemaRef ds:uri="http://purl.org/dc/elements/1.1/"/>
    <ds:schemaRef ds:uri="http://www.w3.org/XML/1998/namespace"/>
    <ds:schemaRef ds:uri="http://schemas.microsoft.com/office/2006/documentManagement/types"/>
    <ds:schemaRef ds:uri="http://purl.org/dc/dcmitype/"/>
    <ds:schemaRef ds:uri="eecedeb9-13b3-4e62-b003-046c92e1668a"/>
    <ds:schemaRef ds:uri="http://schemas.openxmlformats.org/package/2006/metadata/core-properties"/>
    <ds:schemaRef ds:uri="efb98dbe-6680-48eb-ac67-85b3a61e7855"/>
    <ds:schemaRef ds:uri="http://schemas.microsoft.com/sharepoint/v3/fields"/>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version control</vt:lpstr>
      <vt:lpstr>Guidance</vt:lpstr>
      <vt:lpstr>Option summary</vt:lpstr>
      <vt:lpstr>Fixed data</vt:lpstr>
      <vt:lpstr>Baseline scenario</vt:lpstr>
      <vt:lpstr>Workings baseline</vt:lpstr>
      <vt:lpstr>Option 1</vt:lpstr>
      <vt:lpstr>Workings 1</vt:lpstr>
      <vt:lpstr>Option 1(i)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2013-06-26T14:19:44Z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